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435"/>
  </bookViews>
  <sheets>
    <sheet name="1950_БР" sheetId="3" r:id="rId1"/>
    <sheet name="1950_БВ" sheetId="2" r:id="rId2"/>
    <sheet name="200_Б1" sheetId="4" r:id="rId3"/>
    <sheet name="СТОИМОСТЬ" sheetId="5" r:id="rId4"/>
    <sheet name="Лист1" sheetId="6" r:id="rId5"/>
    <sheet name="Лист2" sheetId="7" r:id="rId6"/>
    <sheet name="ДЕФ .АКТ" sheetId="13" r:id="rId7"/>
  </sheets>
  <externalReferences>
    <externalReference r:id="rId8"/>
    <externalReference r:id="rId9"/>
  </externalReferences>
  <definedNames>
    <definedName name="__na1">#REF!</definedName>
    <definedName name="_na1">#REF!</definedName>
    <definedName name="_xlnm._FilterDatabase" localSheetId="1" hidden="1">'1950_БВ'!$A$1:$H$229</definedName>
    <definedName name="_xlnm._FilterDatabase" localSheetId="0" hidden="1">'1950_БР'!$D$1:$D$116</definedName>
    <definedName name="bases">#REF!</definedName>
    <definedName name="bases1">#REF!</definedName>
    <definedName name="bases2">'[1]Вед. рес-в'!#REF!</definedName>
    <definedName name="bases3">'[1]Вед. р-т'!#REF!</definedName>
    <definedName name="Build">#REF!</definedName>
    <definedName name="Build1">#REF!</definedName>
    <definedName name="Build2">'[1]Вед. рес-в'!#REF!</definedName>
    <definedName name="Build3">'[1]Вед. р-т'!#REF!</definedName>
    <definedName name="Data">'[1]Л-р в-сть'!#REF!</definedName>
    <definedName name="itog_title">#REF!</definedName>
    <definedName name="lsv">#REF!</definedName>
    <definedName name="object">#REF!</definedName>
    <definedName name="OBJECT_NUMBER1">#REF!</definedName>
    <definedName name="object1">#REF!</definedName>
    <definedName name="object2">'[1]Вед. рес-в'!#REF!</definedName>
    <definedName name="object3">'[1]Вед. р-т'!#REF!</definedName>
    <definedName name="Title">#REF!</definedName>
    <definedName name="work_title">#REF!</definedName>
    <definedName name="_xlnm.Print_Titles" localSheetId="1">'1950_БВ'!$14:$14</definedName>
    <definedName name="_xlnm.Print_Titles" localSheetId="0">'1950_БР'!$13:$13</definedName>
    <definedName name="_xlnm.Print_Area" localSheetId="2">'200_Б1'!$A$1:$F$40</definedName>
    <definedName name="_xlnm.Print_Area" localSheetId="3">СТОИМОСТЬ!$A$1:$G$21</definedName>
    <definedName name="труд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3" l="1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E23" i="3"/>
  <c r="E24" i="3"/>
  <c r="E21" i="3"/>
  <c r="E17" i="3"/>
  <c r="G112" i="3"/>
  <c r="G113" i="3" l="1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43" i="3"/>
  <c r="G42" i="3"/>
  <c r="G41" i="3"/>
  <c r="G40" i="3"/>
  <c r="G39" i="3"/>
  <c r="G38" i="3"/>
  <c r="G37" i="3"/>
  <c r="G36" i="3"/>
  <c r="G35" i="3"/>
  <c r="G34" i="3"/>
  <c r="G33" i="3"/>
  <c r="G32" i="3"/>
  <c r="G64" i="3" s="1"/>
  <c r="G70" i="3"/>
  <c r="G69" i="3"/>
  <c r="H112" i="3" s="1"/>
  <c r="G107" i="3" l="1"/>
  <c r="G108" i="3" s="1"/>
  <c r="G114" i="3"/>
  <c r="G115" i="3" s="1"/>
  <c r="G10" i="5" s="1"/>
  <c r="G71" i="3"/>
  <c r="G65" i="3" l="1"/>
  <c r="G66" i="3" s="1"/>
  <c r="F11" i="5" s="1"/>
  <c r="G87" i="3"/>
  <c r="G86" i="3"/>
  <c r="G85" i="3"/>
  <c r="G84" i="3"/>
  <c r="G83" i="3"/>
  <c r="G79" i="3"/>
  <c r="G80" i="3" s="1"/>
  <c r="G12" i="5" s="1"/>
  <c r="G28" i="3"/>
  <c r="G27" i="3"/>
  <c r="G26" i="3"/>
  <c r="G25" i="3"/>
  <c r="G24" i="3"/>
  <c r="G23" i="3"/>
  <c r="G22" i="3"/>
  <c r="G21" i="3"/>
  <c r="G17" i="3"/>
  <c r="G18" i="3" s="1"/>
  <c r="F12" i="5" s="1"/>
  <c r="G72" i="3"/>
  <c r="G73" i="3" s="1"/>
  <c r="F10" i="5" s="1"/>
  <c r="E10" i="5" s="1"/>
  <c r="E12" i="5" l="1"/>
  <c r="G88" i="3"/>
  <c r="G13" i="5" s="1"/>
  <c r="G29" i="3"/>
  <c r="F13" i="5" s="1"/>
  <c r="G74" i="3" l="1"/>
  <c r="E13" i="5"/>
  <c r="D13" i="5"/>
  <c r="C13" i="5"/>
  <c r="D12" i="5"/>
  <c r="C12" i="5"/>
  <c r="D11" i="5"/>
  <c r="D15" i="5" s="1"/>
  <c r="C11" i="5"/>
  <c r="C14" i="5" l="1"/>
  <c r="G109" i="3"/>
  <c r="D14" i="5"/>
  <c r="D16" i="5" s="1"/>
  <c r="C15" i="5"/>
  <c r="C16" i="5" s="1"/>
  <c r="G116" i="3" l="1"/>
  <c r="G11" i="5"/>
  <c r="E11" i="5" s="1"/>
  <c r="C17" i="5"/>
  <c r="C18" i="5" s="1"/>
  <c r="D17" i="5"/>
  <c r="D18" i="5" s="1"/>
  <c r="G14" i="5" l="1"/>
  <c r="G15" i="5"/>
  <c r="G16" i="5" s="1"/>
  <c r="G17" i="5" s="1"/>
  <c r="G18" i="5" s="1"/>
  <c r="F14" i="5"/>
  <c r="E14" i="5" s="1"/>
  <c r="F15" i="5"/>
  <c r="E15" i="5" l="1"/>
  <c r="F16" i="5"/>
  <c r="E16" i="5" s="1"/>
  <c r="F17" i="5" l="1"/>
  <c r="E17" i="5" s="1"/>
  <c r="F18" i="5" l="1"/>
  <c r="E18" i="5" s="1"/>
</calcChain>
</file>

<file path=xl/sharedStrings.xml><?xml version="1.0" encoding="utf-8"?>
<sst xmlns="http://schemas.openxmlformats.org/spreadsheetml/2006/main" count="1411" uniqueCount="407">
  <si>
    <t>Форма N 5</t>
  </si>
  <si>
    <t>(наименование стройки)</t>
  </si>
  <si>
    <r>
      <t>ЛОКАЛЬНАЯ РЕСУРСНАЯ ВЕДОМОСТЬ</t>
    </r>
    <r>
      <rPr>
        <sz val="12"/>
        <rFont val="Times New Roman Cyr"/>
        <family val="1"/>
        <charset val="204"/>
      </rPr>
      <t xml:space="preserve">  № </t>
    </r>
  </si>
  <si>
    <t>(локальная ресурсная смета)</t>
  </si>
  <si>
    <t xml:space="preserve">                   </t>
  </si>
  <si>
    <t xml:space="preserve">на </t>
  </si>
  <si>
    <t>,</t>
  </si>
  <si>
    <t>(наименование работ и затрат, наименование объекта)</t>
  </si>
  <si>
    <t>Основание:</t>
  </si>
  <si>
    <t>N п.п.</t>
  </si>
  <si>
    <t>Шифр номера нормативов и коды ресурсов</t>
  </si>
  <si>
    <t>Наименование работ и затрат</t>
  </si>
  <si>
    <t>Единица измерения</t>
  </si>
  <si>
    <t xml:space="preserve">Количество </t>
  </si>
  <si>
    <t>на. ед. измерения</t>
  </si>
  <si>
    <t>по проектным данным</t>
  </si>
  <si>
    <t>1</t>
  </si>
  <si>
    <t>1.1</t>
  </si>
  <si>
    <t>ЗАТРАТЫ ТРУДА РАБОЧИХ-СТРОИТЕЛЕЙ</t>
  </si>
  <si>
    <t>ЧЕЛ.-Ч</t>
  </si>
  <si>
    <t>2</t>
  </si>
  <si>
    <t>2.1</t>
  </si>
  <si>
    <t>3</t>
  </si>
  <si>
    <t>ЗАТРАТЫ ТРУДА МАШИНИСТОВ</t>
  </si>
  <si>
    <t>2.2</t>
  </si>
  <si>
    <t>МАШ.-Ч</t>
  </si>
  <si>
    <t>М3</t>
  </si>
  <si>
    <t>3.1</t>
  </si>
  <si>
    <t>3.2</t>
  </si>
  <si>
    <t>3.3</t>
  </si>
  <si>
    <t>4</t>
  </si>
  <si>
    <t>4.1</t>
  </si>
  <si>
    <t>4.2</t>
  </si>
  <si>
    <t>4.3</t>
  </si>
  <si>
    <t>762</t>
  </si>
  <si>
    <t>КРАНЫ НА АВТОМОБИЛЬНОМ ХОДУ ПРИ РАБОТЕ НА ДРУГИХ ВИДАХ СТРОИТЕЛЬСТВА 10 Т</t>
  </si>
  <si>
    <t>2509</t>
  </si>
  <si>
    <t>АВТОМОБИЛИ БОРТОВЫЕ ГРУЗОПОДЪЕМНОСТЬЮ ДО 5 Т</t>
  </si>
  <si>
    <t>Т</t>
  </si>
  <si>
    <t>М2</t>
  </si>
  <si>
    <t>5</t>
  </si>
  <si>
    <t>6</t>
  </si>
  <si>
    <t>100М2</t>
  </si>
  <si>
    <t>6.1</t>
  </si>
  <si>
    <t>6.2</t>
  </si>
  <si>
    <t>6.3</t>
  </si>
  <si>
    <t>6.4</t>
  </si>
  <si>
    <t>1522</t>
  </si>
  <si>
    <t>ПОДЪЕМНИКИ МАЧТОВЫЕ СТРОИТЕЛЬНЫЕ 0,5 Т</t>
  </si>
  <si>
    <t>6.5</t>
  </si>
  <si>
    <t>6.6</t>
  </si>
  <si>
    <t>6.7</t>
  </si>
  <si>
    <t>7</t>
  </si>
  <si>
    <t>7.1</t>
  </si>
  <si>
    <t>8</t>
  </si>
  <si>
    <t>8.1</t>
  </si>
  <si>
    <t>8.2</t>
  </si>
  <si>
    <t>8.3</t>
  </si>
  <si>
    <t>8.4</t>
  </si>
  <si>
    <t>8.5</t>
  </si>
  <si>
    <t>8.6</t>
  </si>
  <si>
    <t>8.7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</si>
  <si>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</si>
  <si>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</si>
  <si>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</si>
  <si>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</si>
  <si>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</si>
  <si>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</si>
  <si>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</si>
  <si>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</si>
  <si>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</si>
  <si>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10</t>
  </si>
  <si>
    <t>11</t>
  </si>
  <si>
    <t>12</t>
  </si>
  <si>
    <t>12.1</t>
  </si>
  <si>
    <t>12.2</t>
  </si>
  <si>
    <t>12.3</t>
  </si>
  <si>
    <t>12.4</t>
  </si>
  <si>
    <t>13</t>
  </si>
  <si>
    <t>14</t>
  </si>
  <si>
    <t>15</t>
  </si>
  <si>
    <t>16</t>
  </si>
  <si>
    <t>16.1</t>
  </si>
  <si>
    <t>16.2</t>
  </si>
  <si>
    <t>16.3</t>
  </si>
  <si>
    <t>16.4</t>
  </si>
  <si>
    <t>16.5</t>
  </si>
  <si>
    <t>16.6</t>
  </si>
  <si>
    <t>16.7</t>
  </si>
  <si>
    <t>16.8</t>
  </si>
  <si>
    <t>17</t>
  </si>
  <si>
    <t>18</t>
  </si>
  <si>
    <t>19</t>
  </si>
  <si>
    <t>2499</t>
  </si>
  <si>
    <t>20</t>
  </si>
  <si>
    <t>С</t>
  </si>
  <si>
    <t>ШТ</t>
  </si>
  <si>
    <t>21</t>
  </si>
  <si>
    <t>21.1</t>
  </si>
  <si>
    <t>21.2</t>
  </si>
  <si>
    <t>21.3</t>
  </si>
  <si>
    <t>21.4</t>
  </si>
  <si>
    <t>21.5</t>
  </si>
  <si>
    <t>21.6</t>
  </si>
  <si>
    <t>21.7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</si>
  <si>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</si>
  <si>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</si>
  <si>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</si>
  <si>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</si>
  <si>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</si>
  <si>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</si>
  <si>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</si>
  <si>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</si>
  <si>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</si>
  <si>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</si>
  <si>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</si>
  <si>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</si>
  <si>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521</t>
  </si>
  <si>
    <t>ДРЕЛИ ЭЛЕКТРИЧЕСКИЕ</t>
  </si>
  <si>
    <t>КГ</t>
  </si>
  <si>
    <t>10М</t>
  </si>
  <si>
    <t>34</t>
  </si>
  <si>
    <t>35</t>
  </si>
  <si>
    <t>36</t>
  </si>
  <si>
    <t>100М</t>
  </si>
  <si>
    <t>37</t>
  </si>
  <si>
    <t>ПМ</t>
  </si>
  <si>
    <t>38</t>
  </si>
  <si>
    <t>39</t>
  </si>
  <si>
    <t>40</t>
  </si>
  <si>
    <t>41</t>
  </si>
  <si>
    <t>М</t>
  </si>
  <si>
    <t>30654</t>
  </si>
  <si>
    <t>ГИПСОВЫЕ ВЯЖУЩИЕ Г-3</t>
  </si>
  <si>
    <t>31714</t>
  </si>
  <si>
    <t>ШПАТЛЕВКА МАСЛЯНО-КЛЕЕВАЯ</t>
  </si>
  <si>
    <t>35538</t>
  </si>
  <si>
    <t>ШКУРКА ШЛИФОВАЛЬНАЯ ДВУХСЛОЙНАЯ С ЗЕРНИСТОСТЬЮ 40/25</t>
  </si>
  <si>
    <t>44059</t>
  </si>
  <si>
    <t>ВЕТОШЬ</t>
  </si>
  <si>
    <t>31054</t>
  </si>
  <si>
    <t>КРАСКИ ВОДОЭМУЛЬСИОННЫЕ</t>
  </si>
  <si>
    <t>31710</t>
  </si>
  <si>
    <t>ШПАТЛЕВКА КЛЕЕВАЯ</t>
  </si>
  <si>
    <t>12147</t>
  </si>
  <si>
    <t>РАСТВОР ОТДЕЛОЧНЫЙ ТЯЖЕЛЫЙ ИЗВЕСТКОВЫЙ 1:2,5</t>
  </si>
  <si>
    <t>ТРУДОВЫЕ РЕСУРСЫ</t>
  </si>
  <si>
    <t>СТРОИТЕЛЬНЫЕ МАШИНЫ И МЕХАНИЗМЫ</t>
  </si>
  <si>
    <t>МАТЕРИАЛЬНЫЕ РЕСУРСЫ</t>
  </si>
  <si>
    <t>Сметная стоимость</t>
  </si>
  <si>
    <t>Составлен В ТЕКУЩИХ ЦЕНАХ</t>
  </si>
  <si>
    <t>СУМ</t>
  </si>
  <si>
    <t>в базисном уровне</t>
  </si>
  <si>
    <t>на.ед.изм.</t>
  </si>
  <si>
    <t>общая</t>
  </si>
  <si>
    <t>ИТОГО ПО ТРУДОВЫМ РЕСУРСАМ:</t>
  </si>
  <si>
    <t>ИТОГО ПО СТРОИТЕЛЬНЫМ МАШИНАМ:</t>
  </si>
  <si>
    <t>ВЕДОМОСТЬ РЕСУРСОВ</t>
  </si>
  <si>
    <t xml:space="preserve">ИТОГО </t>
  </si>
  <si>
    <t>ТРАНСПОРНЫЕ РАСХОДЫ</t>
  </si>
  <si>
    <t>ВСЕГО</t>
  </si>
  <si>
    <t>ГИП:</t>
  </si>
  <si>
    <t xml:space="preserve"> ВЕДОМОСТЬ  ОБЪЕМОВ</t>
  </si>
  <si>
    <t>Количество</t>
  </si>
  <si>
    <t>на единицу измерения</t>
  </si>
  <si>
    <t>РЕКОМЕНДУЕМАЯ РАСЧЕТНАЯ СТОИМОСТЬ ОБЪЕКТА В ТЕКУЩИХ ЦЕНАХ .</t>
  </si>
  <si>
    <t>№ПП</t>
  </si>
  <si>
    <t>НАИМЕНОВАНИЕ ЗАТРАТ</t>
  </si>
  <si>
    <t>ЦЕНА                    (ВСЕГО), СУМ</t>
  </si>
  <si>
    <t>ЗАТРАТЫ НА ОБОРУДОВАНИЕ, МЕБЕЛЬ  И ИНВЕНТАРЬ</t>
  </si>
  <si>
    <t>ЗАТРАТЫ НА СТРОИТЕЛЬНЫЕ МАТЕРИАЛЫ, ИЗДЕЛИЯ И КОНСТРУКЦИИ</t>
  </si>
  <si>
    <t>ЗАТРАТЫ НА ОСНОВНУЮ ЗАРАБОТНУЮ ПЛАТУ С УЧЕТОМ НАЧИСЛЕНИЙ НА СОЦИАЛЬНОЕ СТРАХОВАНИЕ</t>
  </si>
  <si>
    <t>ЗАТРАТЫ НА ЭКСПЛУАТАЦИЮ МАШИН И МЕХАНИЗМОВ</t>
  </si>
  <si>
    <t>ИТОГО ПРЯМЫЕ ЗАТРАТЫ:</t>
  </si>
  <si>
    <t>ПРОЧИЕ ЗАТРАТЫ И РАСХОДЫ ПОДРЯДЧИКА   -18,11%</t>
  </si>
  <si>
    <t>ИТОГО СТОИМОСТЬ СТРОИТЕЛЬСТВА</t>
  </si>
  <si>
    <t>ВСЕГО СТОИМОСТЬ СТРОИТЕЛЬСТВА С НДС</t>
  </si>
  <si>
    <t xml:space="preserve">ГИП:                                                                                                   </t>
  </si>
  <si>
    <t>ЧП "ЗАРКАМРУС КУРИЛИШ ЛОЙИХА"</t>
  </si>
  <si>
    <t>РАБОЧИЙ ПРОЕКТ</t>
  </si>
  <si>
    <t xml:space="preserve">КНИГА </t>
  </si>
  <si>
    <t>ВЕДОМОСТЬ ОБЪЕМОВ РАБОТ</t>
  </si>
  <si>
    <t>ДЕФЕКТНЫЙ АКТ</t>
  </si>
  <si>
    <t xml:space="preserve"> Директор                                          </t>
  </si>
  <si>
    <t xml:space="preserve">    </t>
  </si>
  <si>
    <t>Шакаров А.</t>
  </si>
  <si>
    <t xml:space="preserve">                                                                                                            </t>
  </si>
  <si>
    <t>САМАРКАНД  -  2019 г</t>
  </si>
  <si>
    <t>П О Я С Н И Т Е Л Ь Н А Я       З А П И С К А</t>
  </si>
  <si>
    <t>Основанием для расчета стоимости объекта  являются дефектный акт утвержденным</t>
  </si>
  <si>
    <t xml:space="preserve">    Стоимость    строительства    объекта    рассчитана    ресурсным    методом, основанном    на кулькулировании    затрат    в    текущих    ценах   и   тарифах   на   ресурсы,  на основании </t>
  </si>
  <si>
    <t>Постановления Кабинета Министров РУз от 11 июня 2003 г. № 261</t>
  </si>
  <si>
    <r>
      <t>"</t>
    </r>
    <r>
      <rPr>
        <i/>
        <sz val="12"/>
        <rFont val="Arial Narrow"/>
        <family val="2"/>
        <charset val="204"/>
      </rPr>
      <t>О переходе на договорные цены при реализации и инвестиционных проектов, осуществляемых за счет централизованных капитальных вложений</t>
    </r>
    <r>
      <rPr>
        <sz val="12"/>
        <rFont val="Arial Narrow"/>
        <family val="2"/>
        <charset val="204"/>
      </rPr>
      <t xml:space="preserve">"  и        </t>
    </r>
  </si>
  <si>
    <t>Приказа   Госкомархитектстроя РУз от 10 декабря 2003 г. № 70, об утверждении</t>
  </si>
  <si>
    <t xml:space="preserve">"Методических рекомендаций по определению расчетной стоимости строительства объектов в текущих ценах, для использования их организациями Заказчиков и Подрядчиков </t>
  </si>
  <si>
    <t xml:space="preserve">при   заключении   подрядных   договоров, по результатам торгов  и  составления   адресных списков строек" </t>
  </si>
  <si>
    <t xml:space="preserve">       Текущие цены на материалы, оборудование и мебель, применяемые в строительном производстве Республики Узбекистан,</t>
  </si>
  <si>
    <t xml:space="preserve">                                     </t>
  </si>
  <si>
    <t xml:space="preserve">         Цены на материалы, оборудование и мебель, отсутствующие в "Каталоге на материально-технические ресурсы", согласованы с Заказчиком. </t>
  </si>
  <si>
    <t xml:space="preserve">          Стоимость затрат труда (за 1 чел/час) принята согласно справки  Управления Статистики Самаркандской области </t>
  </si>
  <si>
    <t xml:space="preserve">                                СОСТАВИЛ                                                                      </t>
  </si>
  <si>
    <t xml:space="preserve">                                                                                                                  "УТВЕРЖДАЮ"</t>
  </si>
  <si>
    <t xml:space="preserve">                                                                                                                  __________________________</t>
  </si>
  <si>
    <t xml:space="preserve">                                                                                                                 "______"    _______________  201___ г.</t>
  </si>
  <si>
    <t xml:space="preserve">                       Мы, нижеподписавшиеся, комиссия в составе: </t>
  </si>
  <si>
    <t xml:space="preserve"> произвели визуальный осмотр  и составили настоящий акт на предмет определения состава работ по объекту:</t>
  </si>
  <si>
    <t>99999</t>
  </si>
  <si>
    <t>СТРОИТЕЛЬНЫЙ МУСОР</t>
  </si>
  <si>
    <t>ИТОГО ПО СТРОИТЕЛЬНЫМ МАТЕРИАЛАМ:</t>
  </si>
  <si>
    <t>ОБОРУДОВАНИЕ</t>
  </si>
  <si>
    <t>1041</t>
  </si>
  <si>
    <t>ШУРУПОВЕРТЫ</t>
  </si>
  <si>
    <t>29840</t>
  </si>
  <si>
    <t>УГОЛОК НАРУЖНЫЙ ДЛЯ ПЛАСТИКОВОГО ПЛИНТУСА</t>
  </si>
  <si>
    <t>29841</t>
  </si>
  <si>
    <t>УГОЛОК ВНУТРЕННИЙ ДЛЯ ПЛАСТИКОВОГО ПЛИНТУСА</t>
  </si>
  <si>
    <t>29842</t>
  </si>
  <si>
    <t>СОЕДИНИТЕЛЬ ДЛЯ ПЛАСТИКОВОГО ПЛИНТУСА</t>
  </si>
  <si>
    <t>29843</t>
  </si>
  <si>
    <t>ЗАГЛУШКА ТОРЦЕВАЯ ДЛЯ ПЛАСТИКОВОГО ПЛИНТУСА</t>
  </si>
  <si>
    <t>30795</t>
  </si>
  <si>
    <t>ДЮБЕЛИ РАСПОРНЫЕ ПОЛИЭТИЛЕНОВЫЕ 6Х30 ММ</t>
  </si>
  <si>
    <t>10 ШТ</t>
  </si>
  <si>
    <t>35391</t>
  </si>
  <si>
    <t>ШУРУП САМОНАРЕЗАЮЩИЙ (TN) 3,5/35 ММ</t>
  </si>
  <si>
    <t>44346</t>
  </si>
  <si>
    <t>ПЛИНТУСА ДЛЯ ПОЛОВ ПЛАСТИКОВЫЕ</t>
  </si>
  <si>
    <t>1.2</t>
  </si>
  <si>
    <t>1.3</t>
  </si>
  <si>
    <t>2.3</t>
  </si>
  <si>
    <t>2.4</t>
  </si>
  <si>
    <t>2.5</t>
  </si>
  <si>
    <t>2.6</t>
  </si>
  <si>
    <t>7.2</t>
  </si>
  <si>
    <t>7.3</t>
  </si>
  <si>
    <t>7.4</t>
  </si>
  <si>
    <t>7.5</t>
  </si>
  <si>
    <t>7.6</t>
  </si>
  <si>
    <t>7.7</t>
  </si>
  <si>
    <t>Е1504-005-05 ДОП. 4</t>
  </si>
  <si>
    <t>ОКРАСКА ПОЛИВИНИЛАЦЕТАТНЫМИ ВОДОЭМУЛЬСИОННЫМИ СОСТАВАМИ УЛУЧШЕННАЯ ПО СБОРНЫМ КОНСТРУКЦИЯМ, ПОДГОТОВЛЕННЫМ ПОД ОКРАСКУ СТЕН</t>
  </si>
  <si>
    <t>15.1</t>
  </si>
  <si>
    <t>15.2</t>
  </si>
  <si>
    <t>15.3</t>
  </si>
  <si>
    <t>15.4</t>
  </si>
  <si>
    <t>Е1504-005-06 ДОП. 4</t>
  </si>
  <si>
    <t>ОКРАСКА ПОЛИВИНИЛАЦЕТАТНЫМИ ВОДОЭМУЛЬСИОННЫМИ СОСТАВАМИ УЛУЧШЕННАЯ ПО СБОРНЫМ КОНСТРУКЦИЯМ, ПОДГОТОВЛЕННЫМ ПОД ОКРАСКУ ПОТОЛКОВ</t>
  </si>
  <si>
    <t>17.1</t>
  </si>
  <si>
    <t>17.2</t>
  </si>
  <si>
    <t>17.3</t>
  </si>
  <si>
    <t>18.1</t>
  </si>
  <si>
    <t>18.2</t>
  </si>
  <si>
    <t>18.3</t>
  </si>
  <si>
    <t>18.4</t>
  </si>
  <si>
    <t>18.5</t>
  </si>
  <si>
    <t>18.6</t>
  </si>
  <si>
    <t>18.7</t>
  </si>
  <si>
    <t>20.1</t>
  </si>
  <si>
    <t>Е1101-040-03 ДОП. 6</t>
  </si>
  <si>
    <t>УСТРОЙСТВО ПЛИНТУСОВ ПЛАСТИКОВЫХ НА ВИНТАХ САМОНАРЕЗАЮЩИХ</t>
  </si>
  <si>
    <r>
      <t>взяты из "Каталога на материально-технические ресурсы" за период 1</t>
    </r>
    <r>
      <rPr>
        <b/>
        <i/>
        <sz val="12"/>
        <rFont val="Arial Narrow"/>
        <family val="2"/>
        <charset val="204"/>
      </rPr>
      <t>-го квартала 2020г</t>
    </r>
    <r>
      <rPr>
        <sz val="12"/>
        <rFont val="Arial Narrow"/>
        <family val="2"/>
        <charset val="204"/>
      </rPr>
      <t>.</t>
    </r>
  </si>
  <si>
    <t>НДС - 15%</t>
  </si>
  <si>
    <t>1613</t>
  </si>
  <si>
    <t>РАСТВОРОСМЕСИТЕЛИ ПЕРЕДВИЖНЫЕ 80 Л</t>
  </si>
  <si>
    <t>2209</t>
  </si>
  <si>
    <t>ШУРУПОВЕРТЫ СТРОИТЕЛЬНО-МОНТАЖНЫЕ</t>
  </si>
  <si>
    <t>2875</t>
  </si>
  <si>
    <t>ПЕРФОРАТОРЫ ЭЛЕКТРИЧЕСКИЕ</t>
  </si>
  <si>
    <t>29962</t>
  </si>
  <si>
    <t>ЗАКЛАДНЫЕ ДЕТАЛИ ИЗ АЛЮМИНИЕВОГО ПРОФИЛЯ РАЗМЕРОМ 60Х27Х0,6</t>
  </si>
  <si>
    <t>30372</t>
  </si>
  <si>
    <t>ГВОЗДИ ОТДЕЛОЧНЫЕ КРУГЛЫЕ 1,6Х25 ММ</t>
  </si>
  <si>
    <t>31478</t>
  </si>
  <si>
    <t>ДЮБЕЛЬ-ПРОБКИ ДЛ. 65 ММ</t>
  </si>
  <si>
    <t>31683</t>
  </si>
  <si>
    <t>КЛЕЙ КАЗЕИНОВЫЙ</t>
  </si>
  <si>
    <t>32402</t>
  </si>
  <si>
    <t>ЛИСТЫ ГИПСОКАРТОННЫЕ 4-Х СЛОЙНЫЙ</t>
  </si>
  <si>
    <t>35509</t>
  </si>
  <si>
    <t>МИТКАЛЬ "Т-2" СУРОВЫЙ (СУРОВЬЕ)</t>
  </si>
  <si>
    <t>43328</t>
  </si>
  <si>
    <t>БЛОКИ ДВЕРНЫЕ ИЗ АЛЮМИНИЕВОГО ПРОФИЛЯ</t>
  </si>
  <si>
    <t>76853</t>
  </si>
  <si>
    <t>ШУРУПЫ-САМОРЕЗЫ 35 ММ</t>
  </si>
  <si>
    <t>81864</t>
  </si>
  <si>
    <t>КЛИНЬЯ ДЕРЕВЯННЫЕ</t>
  </si>
  <si>
    <t>83171</t>
  </si>
  <si>
    <t>ЗВУКОИЗОЛЯЦИОННАЯ ПОДЛОЖКА ПОД ПАРКЕТ 3 ММ</t>
  </si>
  <si>
    <t>83200</t>
  </si>
  <si>
    <t>КЛЕЙ ДЛЯ ПАРКЕТНЫХ ШВОВ</t>
  </si>
  <si>
    <t>Л</t>
  </si>
  <si>
    <t>85918</t>
  </si>
  <si>
    <t>ЛАМИНИРОВАННОЕ НАПОЛЬНОЕ ПОКРЫТИЕ ТИПА PERGO</t>
  </si>
  <si>
    <t>ПОРОГ МЕТАЛЛИЧЕСКИЙ</t>
  </si>
  <si>
    <t>ЖАЛЮЗИ</t>
  </si>
  <si>
    <t>ЦВЕТЫ ДЕКОРАТИВНЫЕ</t>
  </si>
  <si>
    <t>2 ЭТАЖ</t>
  </si>
  <si>
    <t>3 ЭТАЖ</t>
  </si>
  <si>
    <t>ТЕКУЩИЙ РЕМОНТ ЗДАНИЯ НБУ БАНКА В Г.САМАРКАНДЕ</t>
  </si>
  <si>
    <t>Е57-002-08</t>
  </si>
  <si>
    <t>РАЗБОРКА ПОКРЫТИЙ ПОЛОВ: ЛАМИНАТ</t>
  </si>
  <si>
    <t>1.4</t>
  </si>
  <si>
    <t>Е1101-034-07 ДОП. 4</t>
  </si>
  <si>
    <t>УКЛАДКА ЛАМИНИРОВАННОГО НАПОЛЬНОГО ПОКРЫТИЯ</t>
  </si>
  <si>
    <t>2.7</t>
  </si>
  <si>
    <t>2.8</t>
  </si>
  <si>
    <t>2.9</t>
  </si>
  <si>
    <t>Е4604-012-03</t>
  </si>
  <si>
    <t>РАЗБОРКА ПРОЕМОВ ДВЕРНЫХ</t>
  </si>
  <si>
    <t>Е63-010-01</t>
  </si>
  <si>
    <t>РАЗБОРКА ОБЛИЦОВКИ ИЗ ГИПСОКАРТОННЫХ ЛИСТОВ: СТЕН И ПЕРЕГОРОДОК</t>
  </si>
  <si>
    <t>Е1502-024-01 ДОП. 12 МИНСТРОЙ РУЗ N 519 ОТ 18.11.2019 Г.</t>
  </si>
  <si>
    <t>Е1504-027-05 ДОП. 4</t>
  </si>
  <si>
    <t>ШПАТЛЕВКА ПРИ ОКРАСКЕ СТЕН</t>
  </si>
  <si>
    <t>Е1504-027-06 ДОП. 4</t>
  </si>
  <si>
    <t>ШПАТЛЕВКА ПОТОЛКОВ</t>
  </si>
  <si>
    <t>8.8</t>
  </si>
  <si>
    <t>Е1001-037-01ДОП. 11 ГОСАРХИТЕКТСТРОЙ РУЗ ПР. № 429 ОТ 15.12.17 Г.</t>
  </si>
  <si>
    <t>УСТАНОВКА БЛОКОВ ДВЕРНЫХ ИЗ АЛЮМИНИЕВОГО ПРОФИЛЯ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</si>
  <si>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</si>
  <si>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</si>
  <si>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</si>
  <si>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</si>
  <si>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</si>
  <si>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</si>
  <si>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</si>
  <si>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</si>
  <si>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</si>
  <si>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</si>
  <si>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</si>
  <si>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12.5</t>
  </si>
  <si>
    <t>12.6</t>
  </si>
  <si>
    <t>12.7</t>
  </si>
  <si>
    <t>12.8</t>
  </si>
  <si>
    <t>12.9</t>
  </si>
  <si>
    <t>12.10</t>
  </si>
  <si>
    <t>12.11</t>
  </si>
  <si>
    <t>12.12</t>
  </si>
  <si>
    <t>16.9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</si>
  <si>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</si>
  <si>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</si>
  <si>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</si>
  <si>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</si>
  <si>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</si>
  <si>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</si>
  <si>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</si>
  <si>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</si>
  <si>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</si>
  <si>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19.1</t>
  </si>
  <si>
    <t>19.2</t>
  </si>
  <si>
    <t>19.3</t>
  </si>
  <si>
    <t>19.4</t>
  </si>
  <si>
    <t>19.5</t>
  </si>
  <si>
    <t>19.6</t>
  </si>
  <si>
    <t>19.7</t>
  </si>
  <si>
    <t>20.2</t>
  </si>
  <si>
    <t>20.3</t>
  </si>
  <si>
    <t>20.4</t>
  </si>
  <si>
    <t>20.5</t>
  </si>
  <si>
    <t>20.6</t>
  </si>
  <si>
    <t>20.7</t>
  </si>
  <si>
    <t>20.8</t>
  </si>
  <si>
    <t>21.8</t>
  </si>
  <si>
    <t>ИТОГО ПО ЛОКАЛЬНОЙ РЕСУРСНОЙ ВЕДОМОСТИ:</t>
  </si>
  <si>
    <t>Е1507-002-01 ДОП. 3</t>
  </si>
  <si>
    <t>УСТРОЙСТВО ПЕРЕГОРОДОК С ОДИНАРНЫМ МЕТАЛЛИЧЕСКИМ КАРКАСОМ, ОБШИТЫМ ДВУМЯ СЛОЯМИ ГИПСОКАРТОННЫХ ЛИСТОВ С ОБЕИХ СТОРОН (С-112). ПЕРЕГОРОДКИ С ШАГОМ СТОЕЧНЫХ ПРОФИЛЕЙ 600 ММ, ГЛУХИЕ ВЫСОТОЙ: ДО 3,3 М</t>
  </si>
  <si>
    <t>13.1</t>
  </si>
  <si>
    <t>13.2</t>
  </si>
  <si>
    <t>13.3</t>
  </si>
  <si>
    <t>13.6</t>
  </si>
  <si>
    <t>13.7</t>
  </si>
  <si>
    <t>13.8</t>
  </si>
  <si>
    <t>30485</t>
  </si>
  <si>
    <t>ДЮБЕЛЬ</t>
  </si>
  <si>
    <t>13.9</t>
  </si>
  <si>
    <t>35421</t>
  </si>
  <si>
    <t>МАТЕРИАЛ ТЕПЛОИЗОЛЯЦИОННЫЙ ИЗ МИНЕРАЛЬНЫХ ВОЛОКОН</t>
  </si>
  <si>
    <t>13.10</t>
  </si>
  <si>
    <t>35439</t>
  </si>
  <si>
    <t>ШПАКЛЕВКА "ФУГЕНФЮЛЛЕР"</t>
  </si>
  <si>
    <t>13.11</t>
  </si>
  <si>
    <t>35444</t>
  </si>
  <si>
    <t>ЛЕНТА АРМИРУЮЩАЯ</t>
  </si>
  <si>
    <t>13.12</t>
  </si>
  <si>
    <t>35445</t>
  </si>
  <si>
    <t>ЛЕНТА РАЗДЕЛИТЕЛЬНАЯ</t>
  </si>
  <si>
    <t>13.13</t>
  </si>
  <si>
    <t>35446</t>
  </si>
  <si>
    <t>ЛЕНТА УПЛОТНИТЕЛЬНАЯ</t>
  </si>
  <si>
    <t>13.14</t>
  </si>
  <si>
    <t>35448</t>
  </si>
  <si>
    <t>ШУРУП TN25</t>
  </si>
  <si>
    <t>13.15</t>
  </si>
  <si>
    <t>35449</t>
  </si>
  <si>
    <t>ШУРУП TN35</t>
  </si>
  <si>
    <t>13.16</t>
  </si>
  <si>
    <t>35458</t>
  </si>
  <si>
    <t>ПРОФИЛЬ СТОЕЧНЫЙ ПС50/50</t>
  </si>
  <si>
    <t>13.17</t>
  </si>
  <si>
    <t>35461</t>
  </si>
  <si>
    <t>ПРОФИЛЬ НАПРАВЛЯЮЩИЙ ПН50/40</t>
  </si>
  <si>
    <t>13.18</t>
  </si>
  <si>
    <t>44617</t>
  </si>
  <si>
    <t>ЛИСТЫ ГИПСОКАРТОННЫЕ</t>
  </si>
  <si>
    <t>Сумма</t>
  </si>
  <si>
    <t>КРЕДИТНЫЙ ОТДЕЛ.  РЕМОНТ КАБИНЕТОВ ( 3 КАБИНЕТА)</t>
  </si>
  <si>
    <t>РЕМОНТ КАБИНЕТА ЗАМ. УПРАВЛЯЮЩЕГО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</si>
</sst>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000"/>
    <numFmt numFmtId="167" formatCode="_-* #,##0\ _р_._-;\-* #,##0\ _р_._-;_-* &quot;-&quot;??\ _р_._-;_-@_-"/>
    <numFmt numFmtId="168" formatCode="\ #,##0.00&quot;р. &quot;;\-#,##0.00&quot;р. &quot;;&quot; -&quot;#&quot;р. &quot;;@\ "/>
  </numFmts>
  <fonts count="1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8"/>
      <name val="Arial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1"/>
      <name val="Times New Roman Cyr"/>
      <charset val="204"/>
    </font>
    <font>
      <b/>
      <sz val="9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color rgb="FF800080"/>
      <name val="Times New Roman Cyr"/>
      <charset val="204"/>
    </font>
    <font>
      <sz val="10"/>
      <name val="Times New Roman Cyr"/>
      <charset val="204"/>
    </font>
    <font>
      <sz val="9"/>
      <color rgb="FF003300"/>
      <name val="Times New Roman Cyr"/>
      <charset val="204"/>
    </font>
    <font>
      <sz val="10"/>
      <color rgb="FF003300"/>
      <name val="Times New Roman Cyr"/>
      <charset val="204"/>
    </font>
    <font>
      <sz val="10"/>
      <color rgb="FF000080"/>
      <name val="Times New Roman Cyr"/>
      <charset val="204"/>
    </font>
    <font>
      <sz val="9"/>
      <color rgb="FF000080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sz val="10"/>
      <name val="Times New Roman Cyr"/>
      <charset val="186"/>
    </font>
    <font>
      <b/>
      <sz val="18"/>
      <color indexed="8"/>
      <name val="Algerian"/>
      <family val="5"/>
    </font>
    <font>
      <sz val="26"/>
      <color indexed="8"/>
      <name val="FuturisShadowC"/>
    </font>
    <font>
      <b/>
      <i/>
      <sz val="18"/>
      <color indexed="8"/>
      <name val="GaramondNarrowCTT"/>
      <charset val="204"/>
    </font>
    <font>
      <b/>
      <sz val="16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8"/>
      <name val="Algerian"/>
      <family val="5"/>
    </font>
    <font>
      <b/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2"/>
      <color indexed="8"/>
      <name val="FuturisShadowC"/>
    </font>
    <font>
      <sz val="8"/>
      <name val="Arial Narrow"/>
      <family val="2"/>
      <charset val="204"/>
    </font>
    <font>
      <b/>
      <u/>
      <sz val="12"/>
      <name val="Arial Narrow"/>
      <family val="2"/>
      <charset val="204"/>
    </font>
    <font>
      <u/>
      <sz val="12"/>
      <name val="Arial Narrow"/>
      <family val="2"/>
      <charset val="204"/>
    </font>
    <font>
      <b/>
      <sz val="14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i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2"/>
      <name val="Times New Roman Cyr"/>
      <charset val="204"/>
    </font>
    <font>
      <b/>
      <sz val="8"/>
      <name val="Arial Cyr"/>
      <charset val="204"/>
    </font>
    <font>
      <sz val="9"/>
      <name val="Times New Roman Cyr"/>
      <charset val="204"/>
    </font>
    <font>
      <sz val="9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  <font>
      <sz val="10"/>
      <color rgb="FFFF0000"/>
      <name val="Times New Roman Cyr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186"/>
    </font>
    <font>
      <sz val="10"/>
      <color indexed="8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ashed">
        <color rgb="FF333399"/>
      </bottom>
      <diagonal/>
    </border>
    <border>
      <left/>
      <right style="hair">
        <color rgb="FF000000"/>
      </right>
      <top style="hair">
        <color rgb="FF000000"/>
      </top>
      <bottom style="dashed">
        <color rgb="FF333399"/>
      </bottom>
      <diagonal/>
    </border>
    <border>
      <left style="hair">
        <color rgb="FF000000"/>
      </left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/>
      <right style="hair">
        <color rgb="FF000000"/>
      </right>
      <top style="dashed">
        <color rgb="FF333399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4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36" fillId="0" borderId="0"/>
    <xf numFmtId="164" fontId="40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1" fillId="0" borderId="0"/>
    <xf numFmtId="0" fontId="27" fillId="0" borderId="0"/>
    <xf numFmtId="0" fontId="18" fillId="0" borderId="0"/>
    <xf numFmtId="0" fontId="1" fillId="0" borderId="0"/>
    <xf numFmtId="0" fontId="1" fillId="0" borderId="0"/>
    <xf numFmtId="0" fontId="40" fillId="0" borderId="0"/>
    <xf numFmtId="0" fontId="82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3" fillId="37" borderId="0" applyNumberFormat="0" applyBorder="0" applyAlignment="0" applyProtection="0"/>
    <xf numFmtId="0" fontId="83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1" borderId="0" applyNumberFormat="0" applyBorder="0" applyAlignment="0" applyProtection="0"/>
    <xf numFmtId="0" fontId="83" fillId="42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39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1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4" fillId="42" borderId="0" applyNumberFormat="0" applyBorder="0" applyAlignment="0" applyProtection="0"/>
    <xf numFmtId="0" fontId="83" fillId="43" borderId="0" applyNumberFormat="0" applyBorder="0" applyAlignment="0" applyProtection="0"/>
    <xf numFmtId="0" fontId="83" fillId="44" borderId="0" applyNumberFormat="0" applyBorder="0" applyAlignment="0" applyProtection="0"/>
    <xf numFmtId="0" fontId="83" fillId="45" borderId="0" applyNumberFormat="0" applyBorder="0" applyAlignment="0" applyProtection="0"/>
    <xf numFmtId="0" fontId="83" fillId="40" borderId="0" applyNumberFormat="0" applyBorder="0" applyAlignment="0" applyProtection="0"/>
    <xf numFmtId="0" fontId="83" fillId="43" borderId="0" applyNumberFormat="0" applyBorder="0" applyAlignment="0" applyProtection="0"/>
    <xf numFmtId="0" fontId="83" fillId="46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0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3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7" borderId="0" applyNumberFormat="0" applyBorder="0" applyAlignment="0" applyProtection="0"/>
    <xf numFmtId="0" fontId="85" fillId="44" borderId="0" applyNumberFormat="0" applyBorder="0" applyAlignment="0" applyProtection="0"/>
    <xf numFmtId="0" fontId="85" fillId="45" borderId="0" applyNumberFormat="0" applyBorder="0" applyAlignment="0" applyProtection="0"/>
    <xf numFmtId="0" fontId="85" fillId="48" borderId="0" applyNumberFormat="0" applyBorder="0" applyAlignment="0" applyProtection="0"/>
    <xf numFmtId="0" fontId="85" fillId="49" borderId="0" applyNumberFormat="0" applyBorder="0" applyAlignment="0" applyProtection="0"/>
    <xf numFmtId="0" fontId="85" fillId="50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85" fillId="51" borderId="0" applyNumberFormat="0" applyBorder="0" applyAlignment="0" applyProtection="0"/>
    <xf numFmtId="0" fontId="85" fillId="52" borderId="0" applyNumberFormat="0" applyBorder="0" applyAlignment="0" applyProtection="0"/>
    <xf numFmtId="0" fontId="85" fillId="53" borderId="0" applyNumberFormat="0" applyBorder="0" applyAlignment="0" applyProtection="0"/>
    <xf numFmtId="0" fontId="85" fillId="48" borderId="0" applyNumberFormat="0" applyBorder="0" applyAlignment="0" applyProtection="0"/>
    <xf numFmtId="0" fontId="85" fillId="49" borderId="0" applyNumberFormat="0" applyBorder="0" applyAlignment="0" applyProtection="0"/>
    <xf numFmtId="0" fontId="85" fillId="54" borderId="0" applyNumberFormat="0" applyBorder="0" applyAlignment="0" applyProtection="0"/>
    <xf numFmtId="0" fontId="86" fillId="38" borderId="0" applyNumberFormat="0" applyBorder="0" applyAlignment="0" applyProtection="0"/>
    <xf numFmtId="0" fontId="87" fillId="55" borderId="59" applyNumberFormat="0" applyAlignment="0" applyProtection="0"/>
    <xf numFmtId="0" fontId="88" fillId="56" borderId="60" applyNumberFormat="0" applyAlignment="0" applyProtection="0"/>
    <xf numFmtId="0" fontId="89" fillId="0" borderId="0" applyNumberFormat="0" applyFill="0" applyBorder="0" applyAlignment="0" applyProtection="0"/>
    <xf numFmtId="0" fontId="90" fillId="39" borderId="0" applyNumberFormat="0" applyBorder="0" applyAlignment="0" applyProtection="0"/>
    <xf numFmtId="0" fontId="91" fillId="0" borderId="61" applyNumberFormat="0" applyFill="0" applyAlignment="0" applyProtection="0"/>
    <xf numFmtId="0" fontId="92" fillId="0" borderId="62" applyNumberFormat="0" applyFill="0" applyAlignment="0" applyProtection="0"/>
    <xf numFmtId="0" fontId="93" fillId="0" borderId="63" applyNumberFormat="0" applyFill="0" applyAlignment="0" applyProtection="0"/>
    <xf numFmtId="0" fontId="93" fillId="0" borderId="0" applyNumberFormat="0" applyFill="0" applyBorder="0" applyAlignment="0" applyProtection="0"/>
    <xf numFmtId="0" fontId="94" fillId="42" borderId="59" applyNumberFormat="0" applyAlignment="0" applyProtection="0"/>
    <xf numFmtId="0" fontId="95" fillId="0" borderId="64" applyNumberFormat="0" applyFill="0" applyAlignment="0" applyProtection="0"/>
    <xf numFmtId="0" fontId="96" fillId="57" borderId="0" applyNumberFormat="0" applyBorder="0" applyAlignment="0" applyProtection="0"/>
    <xf numFmtId="0" fontId="97" fillId="0" borderId="0"/>
    <xf numFmtId="0" fontId="18" fillId="58" borderId="65" applyNumberFormat="0" applyFont="0" applyAlignment="0" applyProtection="0"/>
    <xf numFmtId="0" fontId="98" fillId="55" borderId="66" applyNumberFormat="0" applyAlignment="0" applyProtection="0"/>
    <xf numFmtId="0" fontId="99" fillId="0" borderId="0" applyNumberFormat="0" applyFill="0" applyBorder="0" applyAlignment="0" applyProtection="0"/>
    <xf numFmtId="0" fontId="100" fillId="0" borderId="67" applyNumberFormat="0" applyFill="0" applyAlignment="0" applyProtection="0"/>
    <xf numFmtId="0" fontId="101" fillId="0" borderId="0" applyNumberFormat="0" applyFill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1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2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2" fillId="42" borderId="59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3" fillId="55" borderId="66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4" fillId="55" borderId="59" applyNumberFormat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6" fillId="0" borderId="61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7" fillId="0" borderId="62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63" applyNumberFormat="0" applyFill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09" fillId="0" borderId="67" applyNumberFormat="0" applyFill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0" fillId="56" borderId="60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112" fillId="57" borderId="0" applyNumberFormat="0" applyBorder="0" applyAlignment="0" applyProtection="0"/>
    <xf numFmtId="0" fontId="4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3" fillId="0" borderId="0"/>
    <xf numFmtId="0" fontId="11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8" fillId="0" borderId="0"/>
    <xf numFmtId="0" fontId="18" fillId="0" borderId="0"/>
    <xf numFmtId="0" fontId="43" fillId="0" borderId="0"/>
    <xf numFmtId="0" fontId="4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4" fillId="0" borderId="0"/>
    <xf numFmtId="0" fontId="115" fillId="0" borderId="0"/>
    <xf numFmtId="0" fontId="43" fillId="0" borderId="0"/>
    <xf numFmtId="0" fontId="43" fillId="0" borderId="0"/>
    <xf numFmtId="0" fontId="43" fillId="0" borderId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6" fillId="38" borderId="0" applyNumberFormat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43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84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0" fontId="43" fillId="58" borderId="65" applyNumberFormat="0" applyFont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8" fillId="0" borderId="64" applyNumberFormat="0" applyFill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164" fontId="43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164" fontId="84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164" fontId="84" fillId="0" borderId="0" applyFont="0" applyFill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  <xf numFmtId="0" fontId="120" fillId="39" borderId="0" applyNumberFormat="0" applyBorder="0" applyAlignment="0" applyProtection="0"/>
  </cellStyleXfs>
  <cellXfs count="355">
    <xf numFmtId="0" fontId="0" fillId="0" borderId="0" xfId="0"/>
    <xf numFmtId="0" fontId="18" fillId="0" borderId="0" xfId="43" applyFont="1" applyAlignment="1">
      <alignment vertical="top"/>
    </xf>
    <xf numFmtId="0" fontId="19" fillId="0" borderId="0" xfId="43" applyFont="1" applyAlignment="1">
      <alignment horizontal="center" vertical="top" wrapText="1"/>
    </xf>
    <xf numFmtId="0" fontId="18" fillId="0" borderId="0" xfId="43" applyFont="1" applyAlignment="1">
      <alignment horizontal="left" vertical="top"/>
    </xf>
    <xf numFmtId="0" fontId="18" fillId="0" borderId="0" xfId="43" applyFont="1" applyAlignment="1">
      <alignment horizontal="center" vertical="center"/>
    </xf>
    <xf numFmtId="0" fontId="18" fillId="0" borderId="0" xfId="43" applyFont="1" applyAlignment="1">
      <alignment horizontal="center"/>
    </xf>
    <xf numFmtId="0" fontId="18" fillId="0" borderId="0" xfId="43" applyFont="1"/>
    <xf numFmtId="2" fontId="18" fillId="0" borderId="0" xfId="43" applyNumberFormat="1" applyFont="1" applyAlignment="1">
      <alignment horizontal="right" vertical="top"/>
    </xf>
    <xf numFmtId="0" fontId="18" fillId="0" borderId="0" xfId="43" applyFont="1" applyAlignment="1">
      <alignment horizontal="left"/>
    </xf>
    <xf numFmtId="0" fontId="19" fillId="33" borderId="38" xfId="43" applyFont="1" applyFill="1" applyBorder="1" applyAlignment="1">
      <alignment horizontal="center" vertical="center" wrapText="1"/>
    </xf>
    <xf numFmtId="0" fontId="24" fillId="33" borderId="37" xfId="43" applyFont="1" applyFill="1" applyBorder="1" applyAlignment="1">
      <alignment horizontal="center" vertical="center" wrapText="1"/>
    </xf>
    <xf numFmtId="0" fontId="24" fillId="33" borderId="39" xfId="43" applyFont="1" applyFill="1" applyBorder="1" applyAlignment="1">
      <alignment horizontal="center" vertical="center" wrapText="1"/>
    </xf>
    <xf numFmtId="0" fontId="24" fillId="33" borderId="35" xfId="43" applyFont="1" applyFill="1" applyBorder="1" applyAlignment="1">
      <alignment horizontal="center" vertical="center" wrapText="1"/>
    </xf>
    <xf numFmtId="167" fontId="18" fillId="0" borderId="0" xfId="1" applyNumberFormat="1" applyFont="1" applyAlignment="1">
      <alignment vertical="top"/>
    </xf>
    <xf numFmtId="167" fontId="18" fillId="0" borderId="0" xfId="1" applyNumberFormat="1" applyFont="1" applyAlignment="1">
      <alignment horizontal="left" vertical="top"/>
    </xf>
    <xf numFmtId="167" fontId="18" fillId="0" borderId="0" xfId="1" applyNumberFormat="1" applyFont="1" applyAlignment="1">
      <alignment horizontal="left"/>
    </xf>
    <xf numFmtId="167" fontId="19" fillId="33" borderId="38" xfId="1" applyNumberFormat="1" applyFont="1" applyFill="1" applyBorder="1" applyAlignment="1">
      <alignment horizontal="center" vertical="center" wrapText="1"/>
    </xf>
    <xf numFmtId="167" fontId="24" fillId="33" borderId="35" xfId="1" applyNumberFormat="1" applyFont="1" applyFill="1" applyBorder="1" applyAlignment="1">
      <alignment horizontal="center" vertical="center" wrapText="1"/>
    </xf>
    <xf numFmtId="167" fontId="25" fillId="0" borderId="20" xfId="1" applyNumberFormat="1" applyFont="1" applyBorder="1" applyAlignment="1">
      <alignment horizontal="right" vertical="top" wrapText="1"/>
    </xf>
    <xf numFmtId="167" fontId="33" fillId="33" borderId="21" xfId="1" applyNumberFormat="1" applyFont="1" applyFill="1" applyBorder="1" applyAlignment="1">
      <alignment horizontal="right" vertical="top" wrapText="1"/>
    </xf>
    <xf numFmtId="167" fontId="18" fillId="0" borderId="0" xfId="1" applyNumberFormat="1" applyFont="1"/>
    <xf numFmtId="167" fontId="27" fillId="0" borderId="21" xfId="1" applyNumberFormat="1" applyFont="1" applyBorder="1" applyAlignment="1">
      <alignment horizontal="right" vertical="top" wrapText="1"/>
    </xf>
    <xf numFmtId="0" fontId="34" fillId="0" borderId="0" xfId="43" applyFont="1" applyAlignment="1">
      <alignment horizontal="center" vertical="top"/>
    </xf>
    <xf numFmtId="0" fontId="37" fillId="0" borderId="0" xfId="44" applyFont="1"/>
    <xf numFmtId="0" fontId="38" fillId="33" borderId="19" xfId="43" applyFont="1" applyFill="1" applyBorder="1" applyAlignment="1">
      <alignment horizontal="center" vertical="top" wrapText="1"/>
    </xf>
    <xf numFmtId="0" fontId="38" fillId="33" borderId="21" xfId="43" applyFont="1" applyFill="1" applyBorder="1" applyAlignment="1">
      <alignment horizontal="center" vertical="top" wrapText="1"/>
    </xf>
    <xf numFmtId="0" fontId="39" fillId="33" borderId="21" xfId="43" applyFont="1" applyFill="1" applyBorder="1" applyAlignment="1">
      <alignment horizontal="right" vertical="top" wrapText="1"/>
    </xf>
    <xf numFmtId="0" fontId="34" fillId="0" borderId="0" xfId="44" applyFont="1"/>
    <xf numFmtId="0" fontId="38" fillId="33" borderId="42" xfId="43" applyFont="1" applyFill="1" applyBorder="1" applyAlignment="1">
      <alignment horizontal="center" vertical="top" wrapText="1"/>
    </xf>
    <xf numFmtId="0" fontId="38" fillId="33" borderId="23" xfId="43" applyFont="1" applyFill="1" applyBorder="1" applyAlignment="1">
      <alignment horizontal="center" vertical="top" wrapText="1"/>
    </xf>
    <xf numFmtId="0" fontId="39" fillId="33" borderId="23" xfId="43" applyFont="1" applyFill="1" applyBorder="1" applyAlignment="1">
      <alignment horizontal="right" vertical="top" wrapText="1"/>
    </xf>
    <xf numFmtId="0" fontId="37" fillId="33" borderId="43" xfId="43" applyFont="1" applyFill="1" applyBorder="1" applyAlignment="1">
      <alignment horizontal="center" vertical="top" wrapText="1"/>
    </xf>
    <xf numFmtId="0" fontId="39" fillId="33" borderId="43" xfId="43" applyFont="1" applyFill="1" applyBorder="1" applyAlignment="1">
      <alignment horizontal="right" vertical="top" wrapText="1"/>
    </xf>
    <xf numFmtId="0" fontId="34" fillId="0" borderId="0" xfId="43" applyFont="1"/>
    <xf numFmtId="167" fontId="34" fillId="0" borderId="0" xfId="1" applyNumberFormat="1" applyFont="1"/>
    <xf numFmtId="0" fontId="34" fillId="0" borderId="0" xfId="43" applyFont="1" applyAlignment="1">
      <alignment vertical="top"/>
    </xf>
    <xf numFmtId="0" fontId="37" fillId="0" borderId="0" xfId="43" applyFont="1" applyAlignment="1">
      <alignment horizontal="center" vertical="top" wrapText="1"/>
    </xf>
    <xf numFmtId="0" fontId="34" fillId="0" borderId="0" xfId="43" applyFont="1" applyAlignment="1">
      <alignment horizontal="left" vertical="top"/>
    </xf>
    <xf numFmtId="0" fontId="35" fillId="0" borderId="0" xfId="43" applyFont="1" applyAlignment="1">
      <alignment horizontal="center" vertical="top"/>
    </xf>
    <xf numFmtId="0" fontId="34" fillId="0" borderId="0" xfId="43" applyFont="1" applyAlignment="1">
      <alignment horizontal="center" vertical="center"/>
    </xf>
    <xf numFmtId="0" fontId="38" fillId="33" borderId="37" xfId="43" applyFont="1" applyFill="1" applyBorder="1" applyAlignment="1">
      <alignment horizontal="center" vertical="center" wrapText="1"/>
    </xf>
    <xf numFmtId="0" fontId="38" fillId="33" borderId="39" xfId="43" applyFont="1" applyFill="1" applyBorder="1" applyAlignment="1">
      <alignment horizontal="center" vertical="center" wrapText="1"/>
    </xf>
    <xf numFmtId="0" fontId="34" fillId="0" borderId="0" xfId="43" applyFont="1" applyAlignment="1">
      <alignment horizontal="center"/>
    </xf>
    <xf numFmtId="0" fontId="42" fillId="34" borderId="19" xfId="0" applyFont="1" applyFill="1" applyBorder="1" applyAlignment="1">
      <alignment horizontal="left" vertical="top" wrapText="1"/>
    </xf>
    <xf numFmtId="0" fontId="42" fillId="34" borderId="20" xfId="0" applyFont="1" applyFill="1" applyBorder="1" applyAlignment="1">
      <alignment horizontal="left" vertical="top" wrapText="1"/>
    </xf>
    <xf numFmtId="0" fontId="42" fillId="34" borderId="21" xfId="0" applyFont="1" applyFill="1" applyBorder="1" applyAlignment="1">
      <alignment horizontal="left" vertical="top" wrapText="1"/>
    </xf>
    <xf numFmtId="0" fontId="42" fillId="34" borderId="0" xfId="0" applyFont="1" applyFill="1" applyAlignment="1">
      <alignment vertical="top"/>
    </xf>
    <xf numFmtId="0" fontId="34" fillId="34" borderId="0" xfId="0" applyFont="1" applyFill="1" applyAlignment="1">
      <alignment vertical="top"/>
    </xf>
    <xf numFmtId="0" fontId="43" fillId="0" borderId="0" xfId="46"/>
    <xf numFmtId="0" fontId="45" fillId="0" borderId="0" xfId="46" applyFont="1" applyAlignment="1">
      <alignment horizontal="center"/>
    </xf>
    <xf numFmtId="0" fontId="18" fillId="0" borderId="0" xfId="48" applyFont="1" applyAlignment="1">
      <alignment vertical="top"/>
    </xf>
    <xf numFmtId="0" fontId="43" fillId="0" borderId="44" xfId="46" applyBorder="1" applyAlignment="1">
      <alignment horizontal="center" vertical="center"/>
    </xf>
    <xf numFmtId="3" fontId="43" fillId="0" borderId="44" xfId="46" applyNumberFormat="1" applyBorder="1" applyAlignment="1">
      <alignment horizontal="center" vertical="center"/>
    </xf>
    <xf numFmtId="0" fontId="48" fillId="0" borderId="44" xfId="46" applyFont="1" applyBorder="1" applyAlignment="1">
      <alignment horizontal="left" vertical="center" wrapText="1" shrinkToFit="1"/>
    </xf>
    <xf numFmtId="0" fontId="49" fillId="0" borderId="44" xfId="46" applyFont="1" applyBorder="1" applyAlignment="1">
      <alignment horizontal="center" vertical="center"/>
    </xf>
    <xf numFmtId="0" fontId="50" fillId="0" borderId="44" xfId="46" applyFont="1" applyBorder="1" applyAlignment="1">
      <alignment horizontal="left" vertical="center" wrapText="1" shrinkToFit="1"/>
    </xf>
    <xf numFmtId="3" fontId="49" fillId="0" borderId="44" xfId="46" applyNumberFormat="1" applyFont="1" applyBorder="1" applyAlignment="1">
      <alignment horizontal="center" vertical="center"/>
    </xf>
    <xf numFmtId="0" fontId="49" fillId="0" borderId="0" xfId="46" applyFont="1"/>
    <xf numFmtId="0" fontId="1" fillId="0" borderId="0" xfId="49" applyFill="1" applyBorder="1" applyAlignment="1">
      <alignment horizontal="center" vertical="center" wrapText="1"/>
    </xf>
    <xf numFmtId="0" fontId="51" fillId="0" borderId="0" xfId="49" applyFont="1" applyFill="1" applyBorder="1" applyAlignment="1">
      <alignment horizontal="left" vertical="center" wrapText="1"/>
    </xf>
    <xf numFmtId="0" fontId="18" fillId="0" borderId="0" xfId="50" applyFont="1"/>
    <xf numFmtId="3" fontId="18" fillId="0" borderId="0" xfId="50" applyNumberFormat="1" applyFont="1"/>
    <xf numFmtId="0" fontId="18" fillId="0" borderId="0" xfId="50" applyFont="1" applyAlignment="1">
      <alignment horizontal="center"/>
    </xf>
    <xf numFmtId="0" fontId="25" fillId="34" borderId="0" xfId="51" applyFont="1" applyFill="1" applyBorder="1" applyAlignment="1">
      <alignment horizontal="left" vertical="top" wrapText="1"/>
    </xf>
    <xf numFmtId="0" fontId="43" fillId="0" borderId="0" xfId="46" applyAlignment="1">
      <alignment horizontal="center"/>
    </xf>
    <xf numFmtId="0" fontId="43" fillId="0" borderId="0" xfId="46" applyAlignment="1">
      <alignment horizontal="left" vertical="center"/>
    </xf>
    <xf numFmtId="0" fontId="1" fillId="0" borderId="45" xfId="49" applyBorder="1"/>
    <xf numFmtId="0" fontId="1" fillId="0" borderId="46" xfId="49" applyBorder="1"/>
    <xf numFmtId="0" fontId="1" fillId="0" borderId="47" xfId="49" applyBorder="1"/>
    <xf numFmtId="0" fontId="1" fillId="0" borderId="0" xfId="49" applyBorder="1"/>
    <xf numFmtId="0" fontId="1" fillId="0" borderId="0" xfId="52" applyBorder="1"/>
    <xf numFmtId="0" fontId="1" fillId="0" borderId="48" xfId="49" applyBorder="1"/>
    <xf numFmtId="0" fontId="1" fillId="0" borderId="49" xfId="49" applyBorder="1"/>
    <xf numFmtId="0" fontId="56" fillId="0" borderId="48" xfId="49" applyFont="1" applyBorder="1"/>
    <xf numFmtId="0" fontId="56" fillId="0" borderId="0" xfId="49" applyFont="1" applyBorder="1"/>
    <xf numFmtId="0" fontId="56" fillId="0" borderId="49" xfId="49" applyFont="1" applyBorder="1"/>
    <xf numFmtId="0" fontId="35" fillId="0" borderId="0" xfId="49" applyFont="1" applyBorder="1" applyAlignment="1">
      <alignment horizontal="center" wrapText="1"/>
    </xf>
    <xf numFmtId="0" fontId="59" fillId="0" borderId="48" xfId="49" applyFont="1" applyBorder="1"/>
    <xf numFmtId="0" fontId="59" fillId="0" borderId="0" xfId="49" applyFont="1" applyBorder="1"/>
    <xf numFmtId="0" fontId="59" fillId="0" borderId="49" xfId="49" applyFont="1" applyBorder="1"/>
    <xf numFmtId="0" fontId="61" fillId="0" borderId="48" xfId="49" applyFont="1" applyBorder="1"/>
    <xf numFmtId="0" fontId="61" fillId="34" borderId="0" xfId="49" applyFont="1" applyFill="1" applyBorder="1"/>
    <xf numFmtId="0" fontId="61" fillId="34" borderId="49" xfId="49" applyFont="1" applyFill="1" applyBorder="1"/>
    <xf numFmtId="0" fontId="62" fillId="35" borderId="48" xfId="49" applyFont="1" applyFill="1" applyBorder="1"/>
    <xf numFmtId="0" fontId="62" fillId="34" borderId="0" xfId="49" applyFont="1" applyFill="1" applyBorder="1"/>
    <xf numFmtId="0" fontId="62" fillId="34" borderId="49" xfId="49" applyFont="1" applyFill="1" applyBorder="1"/>
    <xf numFmtId="0" fontId="62" fillId="35" borderId="48" xfId="0" applyFont="1" applyFill="1" applyBorder="1"/>
    <xf numFmtId="0" fontId="62" fillId="35" borderId="0" xfId="0" applyFont="1" applyFill="1" applyBorder="1"/>
    <xf numFmtId="0" fontId="62" fillId="35" borderId="49" xfId="0" applyFont="1" applyFill="1" applyBorder="1"/>
    <xf numFmtId="0" fontId="62" fillId="35" borderId="48" xfId="52" applyFont="1" applyFill="1" applyBorder="1"/>
    <xf numFmtId="0" fontId="62" fillId="35" borderId="0" xfId="52" applyFont="1" applyFill="1" applyBorder="1"/>
    <xf numFmtId="0" fontId="62" fillId="35" borderId="49" xfId="52" applyFont="1" applyFill="1" applyBorder="1"/>
    <xf numFmtId="0" fontId="62" fillId="0" borderId="48" xfId="52" applyFont="1" applyBorder="1"/>
    <xf numFmtId="0" fontId="63" fillId="35" borderId="0" xfId="52" applyFont="1" applyFill="1" applyBorder="1" applyAlignment="1"/>
    <xf numFmtId="0" fontId="63" fillId="35" borderId="0" xfId="52" applyFont="1" applyFill="1" applyBorder="1" applyAlignment="1">
      <alignment horizontal="center" wrapText="1"/>
    </xf>
    <xf numFmtId="0" fontId="63" fillId="35" borderId="49" xfId="52" applyFont="1" applyFill="1" applyBorder="1" applyAlignment="1"/>
    <xf numFmtId="0" fontId="62" fillId="0" borderId="48" xfId="52" applyFont="1" applyBorder="1" applyAlignment="1">
      <alignment horizontal="left"/>
    </xf>
    <xf numFmtId="0" fontId="62" fillId="35" borderId="0" xfId="52" applyFont="1" applyFill="1" applyBorder="1" applyAlignment="1">
      <alignment horizontal="left"/>
    </xf>
    <xf numFmtId="0" fontId="62" fillId="35" borderId="49" xfId="52" applyFont="1" applyFill="1" applyBorder="1" applyAlignment="1">
      <alignment horizontal="left"/>
    </xf>
    <xf numFmtId="0" fontId="61" fillId="35" borderId="48" xfId="49" applyFont="1" applyFill="1" applyBorder="1" applyAlignment="1">
      <alignment horizontal="left"/>
    </xf>
    <xf numFmtId="0" fontId="61" fillId="35" borderId="0" xfId="49" applyFont="1" applyFill="1" applyBorder="1"/>
    <xf numFmtId="0" fontId="61" fillId="35" borderId="0" xfId="49" applyFont="1" applyFill="1" applyBorder="1" applyAlignment="1">
      <alignment horizontal="left"/>
    </xf>
    <xf numFmtId="0" fontId="61" fillId="35" borderId="49" xfId="49" applyFont="1" applyFill="1" applyBorder="1" applyAlignment="1">
      <alignment horizontal="left"/>
    </xf>
    <xf numFmtId="0" fontId="64" fillId="0" borderId="48" xfId="49" applyFont="1" applyBorder="1"/>
    <xf numFmtId="0" fontId="64" fillId="0" borderId="0" xfId="49" applyFont="1" applyBorder="1"/>
    <xf numFmtId="0" fontId="64" fillId="0" borderId="49" xfId="49" applyFont="1" applyBorder="1"/>
    <xf numFmtId="0" fontId="1" fillId="0" borderId="50" xfId="49" applyBorder="1"/>
    <xf numFmtId="0" fontId="1" fillId="0" borderId="51" xfId="49" applyBorder="1"/>
    <xf numFmtId="0" fontId="1" fillId="0" borderId="52" xfId="49" applyBorder="1"/>
    <xf numFmtId="0" fontId="1" fillId="0" borderId="0" xfId="49"/>
    <xf numFmtId="0" fontId="66" fillId="35" borderId="0" xfId="53" applyFont="1" applyFill="1" applyBorder="1" applyAlignment="1">
      <alignment vertical="center"/>
    </xf>
    <xf numFmtId="0" fontId="1" fillId="0" borderId="0" xfId="53"/>
    <xf numFmtId="0" fontId="67" fillId="35" borderId="0" xfId="53" applyFont="1" applyFill="1" applyAlignment="1">
      <alignment horizontal="center" vertical="center"/>
    </xf>
    <xf numFmtId="0" fontId="68" fillId="35" borderId="0" xfId="53" applyFont="1" applyFill="1" applyAlignment="1">
      <alignment horizontal="center" vertical="center"/>
    </xf>
    <xf numFmtId="0" fontId="69" fillId="35" borderId="0" xfId="53" applyFont="1" applyFill="1" applyAlignment="1">
      <alignment horizontal="center" vertical="center" wrapText="1"/>
    </xf>
    <xf numFmtId="0" fontId="70" fillId="35" borderId="0" xfId="53" applyFont="1" applyFill="1" applyAlignment="1">
      <alignment horizontal="center" vertical="center" wrapText="1"/>
    </xf>
    <xf numFmtId="0" fontId="71" fillId="0" borderId="0" xfId="53" applyFont="1"/>
    <xf numFmtId="0" fontId="71" fillId="35" borderId="0" xfId="53" applyFont="1" applyFill="1"/>
    <xf numFmtId="49" fontId="70" fillId="35" borderId="0" xfId="53" applyNumberFormat="1" applyFont="1" applyFill="1" applyAlignment="1">
      <alignment horizontal="left" vertical="center" wrapText="1"/>
    </xf>
    <xf numFmtId="49" fontId="72" fillId="35" borderId="0" xfId="53" applyNumberFormat="1" applyFont="1" applyFill="1" applyAlignment="1">
      <alignment horizontal="center" vertical="center" wrapText="1"/>
    </xf>
    <xf numFmtId="49" fontId="70" fillId="35" borderId="0" xfId="53" applyNumberFormat="1" applyFont="1" applyFill="1" applyAlignment="1">
      <alignment horizontal="center" vertical="center" wrapText="1"/>
    </xf>
    <xf numFmtId="0" fontId="72" fillId="35" borderId="0" xfId="53" applyFont="1" applyFill="1" applyAlignment="1">
      <alignment horizontal="center" vertical="center" wrapText="1"/>
    </xf>
    <xf numFmtId="49" fontId="73" fillId="35" borderId="0" xfId="53" applyNumberFormat="1" applyFont="1" applyFill="1" applyAlignment="1">
      <alignment horizontal="center" vertical="center" wrapText="1"/>
    </xf>
    <xf numFmtId="0" fontId="70" fillId="35" borderId="0" xfId="53" applyFont="1" applyFill="1" applyAlignment="1">
      <alignment horizontal="left" vertical="center" wrapText="1"/>
    </xf>
    <xf numFmtId="0" fontId="47" fillId="0" borderId="0" xfId="54" applyFont="1" applyFill="1" applyAlignment="1">
      <alignment horizontal="left"/>
    </xf>
    <xf numFmtId="0" fontId="47" fillId="0" borderId="0" xfId="54" applyFont="1" applyFill="1" applyAlignment="1">
      <alignment horizontal="left" vertical="center"/>
    </xf>
    <xf numFmtId="0" fontId="18" fillId="0" borderId="0" xfId="54" applyFont="1" applyFill="1" applyAlignment="1">
      <alignment vertical="center"/>
    </xf>
    <xf numFmtId="0" fontId="75" fillId="0" borderId="0" xfId="54" applyFont="1" applyFill="1" applyAlignment="1">
      <alignment horizontal="left"/>
    </xf>
    <xf numFmtId="0" fontId="75" fillId="0" borderId="0" xfId="54" applyFont="1" applyFill="1" applyAlignment="1">
      <alignment horizontal="left" vertical="center"/>
    </xf>
    <xf numFmtId="0" fontId="18" fillId="0" borderId="0" xfId="54" applyFont="1" applyFill="1" applyAlignment="1">
      <alignment horizontal="left"/>
    </xf>
    <xf numFmtId="0" fontId="18" fillId="0" borderId="0" xfId="54" applyFont="1" applyFill="1" applyAlignment="1">
      <alignment horizontal="right" vertical="center"/>
    </xf>
    <xf numFmtId="0" fontId="18" fillId="0" borderId="0" xfId="54" applyFont="1" applyFill="1" applyAlignment="1">
      <alignment horizontal="left" vertical="center"/>
    </xf>
    <xf numFmtId="0" fontId="21" fillId="0" borderId="0" xfId="54" applyFont="1" applyFill="1" applyAlignment="1">
      <alignment horizontal="center" vertical="center" wrapText="1"/>
    </xf>
    <xf numFmtId="0" fontId="22" fillId="0" borderId="0" xfId="54" applyFont="1" applyFill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0" fontId="18" fillId="0" borderId="0" xfId="0" applyFont="1" applyAlignment="1">
      <alignment vertical="top"/>
    </xf>
    <xf numFmtId="2" fontId="0" fillId="0" borderId="0" xfId="0" applyNumberFormat="1" applyFont="1" applyAlignment="1">
      <alignment horizontal="right" vertical="top"/>
    </xf>
    <xf numFmtId="0" fontId="19" fillId="0" borderId="19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left" vertical="top" wrapText="1"/>
    </xf>
    <xf numFmtId="0" fontId="24" fillId="0" borderId="20" xfId="0" applyFont="1" applyBorder="1" applyAlignment="1">
      <alignment horizontal="left" vertical="top" wrapText="1" indent="1"/>
    </xf>
    <xf numFmtId="0" fontId="19" fillId="0" borderId="20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right" vertical="top" wrapText="1"/>
    </xf>
    <xf numFmtId="0" fontId="25" fillId="0" borderId="21" xfId="0" applyFont="1" applyBorder="1" applyAlignment="1">
      <alignment horizontal="right" vertical="top" wrapText="1"/>
    </xf>
    <xf numFmtId="0" fontId="19" fillId="0" borderId="28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center" vertical="top" wrapText="1"/>
    </xf>
    <xf numFmtId="0" fontId="0" fillId="0" borderId="21" xfId="0" applyFont="1" applyBorder="1" applyAlignment="1">
      <alignment horizontal="right" vertical="top" wrapText="1"/>
    </xf>
    <xf numFmtId="0" fontId="32" fillId="33" borderId="19" xfId="0" applyFont="1" applyFill="1" applyBorder="1" applyAlignment="1">
      <alignment horizontal="center" vertical="top" wrapText="1"/>
    </xf>
    <xf numFmtId="0" fontId="32" fillId="33" borderId="21" xfId="0" applyFont="1" applyFill="1" applyBorder="1" applyAlignment="1">
      <alignment horizontal="center" vertical="top" wrapText="1"/>
    </xf>
    <xf numFmtId="0" fontId="33" fillId="33" borderId="21" xfId="0" applyFont="1" applyFill="1" applyBorder="1" applyAlignment="1">
      <alignment horizontal="right" vertical="top" wrapText="1"/>
    </xf>
    <xf numFmtId="167" fontId="39" fillId="33" borderId="21" xfId="1" applyNumberFormat="1" applyFont="1" applyFill="1" applyBorder="1" applyAlignment="1">
      <alignment horizontal="right" vertical="top" wrapText="1"/>
    </xf>
    <xf numFmtId="167" fontId="39" fillId="33" borderId="23" xfId="1" applyNumberFormat="1" applyFont="1" applyFill="1" applyBorder="1" applyAlignment="1">
      <alignment horizontal="right" vertical="top" wrapText="1"/>
    </xf>
    <xf numFmtId="167" fontId="39" fillId="33" borderId="43" xfId="1" applyNumberFormat="1" applyFont="1" applyFill="1" applyBorder="1" applyAlignment="1">
      <alignment horizontal="right" vertical="top" wrapText="1"/>
    </xf>
    <xf numFmtId="0" fontId="0" fillId="0" borderId="21" xfId="0" applyFont="1" applyBorder="1" applyAlignment="1">
      <alignment horizontal="left" vertical="top" wrapText="1"/>
    </xf>
    <xf numFmtId="0" fontId="25" fillId="0" borderId="22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center" vertical="top" wrapText="1"/>
    </xf>
    <xf numFmtId="49" fontId="26" fillId="0" borderId="26" xfId="0" applyNumberFormat="1" applyFont="1" applyBorder="1" applyAlignment="1">
      <alignment horizontal="center" vertical="top" wrapText="1"/>
    </xf>
    <xf numFmtId="0" fontId="26" fillId="0" borderId="27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left" vertical="top" wrapText="1" indent="2"/>
    </xf>
    <xf numFmtId="0" fontId="26" fillId="0" borderId="27" xfId="0" applyFont="1" applyBorder="1" applyAlignment="1">
      <alignment horizontal="right" vertical="top"/>
    </xf>
    <xf numFmtId="0" fontId="27" fillId="0" borderId="0" xfId="0" applyFont="1" applyAlignment="1">
      <alignment vertical="top"/>
    </xf>
    <xf numFmtId="49" fontId="28" fillId="0" borderId="26" xfId="0" applyNumberFormat="1" applyFont="1" applyBorder="1" applyAlignment="1">
      <alignment horizontal="center" vertical="top" wrapText="1"/>
    </xf>
    <xf numFmtId="0" fontId="28" fillId="0" borderId="27" xfId="0" applyFont="1" applyBorder="1" applyAlignment="1">
      <alignment horizontal="center" vertical="top" wrapText="1"/>
    </xf>
    <xf numFmtId="0" fontId="28" fillId="0" borderId="27" xfId="0" applyFont="1" applyBorder="1" applyAlignment="1">
      <alignment horizontal="left" vertical="top" wrapText="1" indent="2"/>
    </xf>
    <xf numFmtId="0" fontId="28" fillId="0" borderId="27" xfId="0" applyFont="1" applyBorder="1" applyAlignment="1">
      <alignment horizontal="right" vertical="top"/>
    </xf>
    <xf numFmtId="0" fontId="29" fillId="0" borderId="0" xfId="0" applyFont="1" applyAlignment="1">
      <alignment vertical="top"/>
    </xf>
    <xf numFmtId="49" fontId="31" fillId="0" borderId="26" xfId="0" applyNumberFormat="1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left" vertical="top" wrapText="1" indent="2"/>
    </xf>
    <xf numFmtId="0" fontId="31" fillId="0" borderId="27" xfId="0" applyFont="1" applyBorder="1" applyAlignment="1">
      <alignment horizontal="right" vertical="top"/>
    </xf>
    <xf numFmtId="0" fontId="30" fillId="0" borderId="0" xfId="0" applyFont="1" applyAlignment="1">
      <alignment vertical="top"/>
    </xf>
    <xf numFmtId="49" fontId="26" fillId="0" borderId="28" xfId="0" applyNumberFormat="1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left" vertical="top" wrapText="1" indent="2"/>
    </xf>
    <xf numFmtId="0" fontId="26" fillId="0" borderId="21" xfId="0" applyFont="1" applyBorder="1" applyAlignment="1">
      <alignment horizontal="right" vertical="top"/>
    </xf>
    <xf numFmtId="49" fontId="28" fillId="0" borderId="28" xfId="0" applyNumberFormat="1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left" vertical="top" wrapText="1" indent="2"/>
    </xf>
    <xf numFmtId="0" fontId="28" fillId="0" borderId="21" xfId="0" applyFont="1" applyBorder="1" applyAlignment="1">
      <alignment horizontal="right" vertical="top"/>
    </xf>
    <xf numFmtId="49" fontId="31" fillId="0" borderId="28" xfId="0" applyNumberFormat="1" applyFont="1" applyBorder="1" applyAlignment="1">
      <alignment horizontal="center" vertical="top" wrapText="1"/>
    </xf>
    <xf numFmtId="0" fontId="31" fillId="0" borderId="21" xfId="0" applyFont="1" applyBorder="1" applyAlignment="1">
      <alignment horizontal="center" vertical="top" wrapText="1"/>
    </xf>
    <xf numFmtId="0" fontId="31" fillId="0" borderId="21" xfId="0" applyFont="1" applyBorder="1" applyAlignment="1">
      <alignment horizontal="left" vertical="top" wrapText="1" indent="2"/>
    </xf>
    <xf numFmtId="0" fontId="31" fillId="0" borderId="21" xfId="0" applyFont="1" applyBorder="1" applyAlignment="1">
      <alignment horizontal="right" vertical="top"/>
    </xf>
    <xf numFmtId="0" fontId="0" fillId="0" borderId="22" xfId="0" applyFont="1" applyBorder="1" applyAlignment="1">
      <alignment horizontal="center" vertical="top" wrapText="1"/>
    </xf>
    <xf numFmtId="0" fontId="0" fillId="0" borderId="2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0" xfId="0" applyFont="1" applyAlignment="1">
      <alignment horizontal="right" vertical="top"/>
    </xf>
    <xf numFmtId="0" fontId="19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21" fillId="0" borderId="0" xfId="0" applyFont="1" applyAlignment="1">
      <alignment horizontal="right" vertical="top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center" vertical="center"/>
    </xf>
    <xf numFmtId="0" fontId="19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37" fillId="33" borderId="43" xfId="43" applyFont="1" applyFill="1" applyBorder="1" applyAlignment="1">
      <alignment horizontal="left" vertical="top" wrapText="1"/>
    </xf>
    <xf numFmtId="0" fontId="37" fillId="33" borderId="43" xfId="43" applyFont="1" applyFill="1" applyBorder="1" applyAlignment="1">
      <alignment horizontal="left"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3" fontId="49" fillId="0" borderId="44" xfId="46" applyNumberFormat="1" applyFont="1" applyBorder="1" applyAlignment="1">
      <alignment horizontal="center" vertical="center"/>
    </xf>
    <xf numFmtId="0" fontId="39" fillId="33" borderId="23" xfId="1" applyNumberFormat="1" applyFont="1" applyFill="1" applyBorder="1" applyAlignment="1">
      <alignment horizontal="right" vertical="top" wrapText="1"/>
    </xf>
    <xf numFmtId="0" fontId="19" fillId="33" borderId="20" xfId="0" applyFont="1" applyFill="1" applyBorder="1" applyAlignment="1">
      <alignment horizontal="center" vertical="top" wrapText="1"/>
    </xf>
    <xf numFmtId="0" fontId="19" fillId="33" borderId="19" xfId="0" applyFont="1" applyFill="1" applyBorder="1" applyAlignment="1">
      <alignment horizontal="center" vertical="top" wrapText="1"/>
    </xf>
    <xf numFmtId="0" fontId="19" fillId="33" borderId="20" xfId="0" applyFont="1" applyFill="1" applyBorder="1" applyAlignment="1">
      <alignment horizontal="left" vertical="top" wrapText="1"/>
    </xf>
    <xf numFmtId="0" fontId="19" fillId="33" borderId="30" xfId="0" applyFont="1" applyFill="1" applyBorder="1" applyAlignment="1">
      <alignment horizontal="center" vertical="top" wrapText="1"/>
    </xf>
    <xf numFmtId="0" fontId="24" fillId="33" borderId="20" xfId="0" applyFont="1" applyFill="1" applyBorder="1" applyAlignment="1">
      <alignment horizontal="left" vertical="top" wrapText="1" indent="2"/>
    </xf>
    <xf numFmtId="2" fontId="25" fillId="33" borderId="30" xfId="0" applyNumberFormat="1" applyFont="1" applyFill="1" applyBorder="1" applyAlignment="1">
      <alignment horizontal="right" vertical="top"/>
    </xf>
    <xf numFmtId="0" fontId="25" fillId="33" borderId="54" xfId="0" applyFont="1" applyFill="1" applyBorder="1" applyAlignment="1">
      <alignment horizontal="right" vertical="top"/>
    </xf>
    <xf numFmtId="0" fontId="77" fillId="0" borderId="21" xfId="0" applyFont="1" applyBorder="1" applyAlignment="1">
      <alignment horizontal="center" vertical="top" wrapText="1"/>
    </xf>
    <xf numFmtId="0" fontId="77" fillId="0" borderId="28" xfId="0" applyFont="1" applyBorder="1" applyAlignment="1">
      <alignment horizontal="center" vertical="top" wrapText="1"/>
    </xf>
    <xf numFmtId="0" fontId="77" fillId="0" borderId="21" xfId="0" applyFont="1" applyBorder="1" applyAlignment="1">
      <alignment horizontal="left" vertical="top" wrapText="1"/>
    </xf>
    <xf numFmtId="0" fontId="27" fillId="0" borderId="21" xfId="0" applyFont="1" applyBorder="1" applyAlignment="1">
      <alignment horizontal="right" vertical="top" wrapText="1"/>
    </xf>
    <xf numFmtId="0" fontId="25" fillId="33" borderId="20" xfId="0" applyFont="1" applyFill="1" applyBorder="1" applyAlignment="1">
      <alignment horizontal="right" vertical="top" wrapText="1"/>
    </xf>
    <xf numFmtId="0" fontId="25" fillId="33" borderId="21" xfId="0" applyFont="1" applyFill="1" applyBorder="1" applyAlignment="1">
      <alignment horizontal="right" vertical="top" wrapText="1"/>
    </xf>
    <xf numFmtId="0" fontId="25" fillId="0" borderId="21" xfId="43" applyFont="1" applyBorder="1" applyAlignment="1">
      <alignment horizontal="right" vertical="top" wrapText="1"/>
    </xf>
    <xf numFmtId="0" fontId="25" fillId="0" borderId="21" xfId="43" applyFont="1" applyBorder="1" applyAlignment="1">
      <alignment horizontal="right" vertical="top" wrapText="1"/>
    </xf>
    <xf numFmtId="0" fontId="19" fillId="0" borderId="28" xfId="43" applyFont="1" applyBorder="1" applyAlignment="1">
      <alignment horizontal="center" vertical="top" wrapText="1"/>
    </xf>
    <xf numFmtId="0" fontId="19" fillId="0" borderId="21" xfId="43" applyFont="1" applyBorder="1" applyAlignment="1">
      <alignment horizontal="left" vertical="top" wrapText="1"/>
    </xf>
    <xf numFmtId="0" fontId="19" fillId="0" borderId="21" xfId="43" applyFont="1" applyBorder="1" applyAlignment="1">
      <alignment horizontal="center" vertical="top" wrapText="1"/>
    </xf>
    <xf numFmtId="0" fontId="18" fillId="0" borderId="21" xfId="43" applyFont="1" applyBorder="1" applyAlignment="1">
      <alignment horizontal="right" vertical="top" wrapText="1"/>
    </xf>
    <xf numFmtId="0" fontId="25" fillId="0" borderId="21" xfId="43" applyFont="1" applyBorder="1" applyAlignment="1">
      <alignment horizontal="right" vertical="top" wrapText="1"/>
    </xf>
    <xf numFmtId="0" fontId="19" fillId="0" borderId="28" xfId="43" applyFont="1" applyBorder="1" applyAlignment="1">
      <alignment horizontal="center" vertical="top" wrapText="1"/>
    </xf>
    <xf numFmtId="0" fontId="19" fillId="0" borderId="21" xfId="43" applyFont="1" applyBorder="1" applyAlignment="1">
      <alignment horizontal="left" vertical="top" wrapText="1"/>
    </xf>
    <xf numFmtId="0" fontId="19" fillId="0" borderId="21" xfId="43" applyFont="1" applyBorder="1" applyAlignment="1">
      <alignment horizontal="center" vertical="top" wrapText="1"/>
    </xf>
    <xf numFmtId="0" fontId="18" fillId="0" borderId="21" xfId="43" applyFont="1" applyBorder="1" applyAlignment="1">
      <alignment horizontal="right" vertical="top" wrapText="1"/>
    </xf>
    <xf numFmtId="0" fontId="78" fillId="0" borderId="28" xfId="0" applyFont="1" applyBorder="1" applyAlignment="1">
      <alignment horizontal="center" vertical="top" wrapText="1"/>
    </xf>
    <xf numFmtId="0" fontId="78" fillId="0" borderId="21" xfId="0" applyFont="1" applyBorder="1" applyAlignment="1">
      <alignment horizontal="left" vertical="top" wrapText="1"/>
    </xf>
    <xf numFmtId="0" fontId="78" fillId="0" borderId="21" xfId="0" applyFont="1" applyBorder="1" applyAlignment="1">
      <alignment horizontal="center" vertical="top" wrapText="1"/>
    </xf>
    <xf numFmtId="0" fontId="79" fillId="0" borderId="21" xfId="0" applyFont="1" applyBorder="1" applyAlignment="1">
      <alignment horizontal="right" vertical="top" wrapText="1"/>
    </xf>
    <xf numFmtId="0" fontId="14" fillId="0" borderId="21" xfId="0" applyFont="1" applyBorder="1" applyAlignment="1">
      <alignment horizontal="right" vertical="top" wrapText="1"/>
    </xf>
    <xf numFmtId="167" fontId="80" fillId="0" borderId="21" xfId="1" applyNumberFormat="1" applyFont="1" applyBorder="1" applyAlignment="1">
      <alignment horizontal="right" vertical="top" wrapText="1"/>
    </xf>
    <xf numFmtId="0" fontId="81" fillId="0" borderId="0" xfId="0" applyFont="1" applyAlignment="1">
      <alignment vertical="top"/>
    </xf>
    <xf numFmtId="0" fontId="78" fillId="0" borderId="28" xfId="43" applyFont="1" applyBorder="1" applyAlignment="1">
      <alignment horizontal="center" vertical="top" wrapText="1"/>
    </xf>
    <xf numFmtId="0" fontId="78" fillId="0" borderId="21" xfId="43" applyFont="1" applyBorder="1" applyAlignment="1">
      <alignment horizontal="left" vertical="top" wrapText="1"/>
    </xf>
    <xf numFmtId="0" fontId="78" fillId="0" borderId="21" xfId="43" applyFont="1" applyBorder="1" applyAlignment="1">
      <alignment horizontal="center" vertical="top" wrapText="1"/>
    </xf>
    <xf numFmtId="0" fontId="79" fillId="0" borderId="21" xfId="43" applyFont="1" applyBorder="1" applyAlignment="1">
      <alignment horizontal="right" vertical="top" wrapText="1"/>
    </xf>
    <xf numFmtId="0" fontId="81" fillId="0" borderId="21" xfId="43" applyFont="1" applyBorder="1" applyAlignment="1">
      <alignment horizontal="right" vertical="top" wrapText="1"/>
    </xf>
    <xf numFmtId="167" fontId="81" fillId="0" borderId="21" xfId="1" applyNumberFormat="1" applyFont="1" applyBorder="1" applyAlignment="1">
      <alignment horizontal="right" vertical="top" wrapText="1"/>
    </xf>
    <xf numFmtId="0" fontId="0" fillId="0" borderId="20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167" fontId="81" fillId="0" borderId="0" xfId="0" applyNumberFormat="1" applyFont="1" applyAlignment="1">
      <alignment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21" fillId="0" borderId="0" xfId="54" applyFont="1" applyFill="1" applyAlignment="1">
      <alignment horizontal="center" vertical="top" wrapText="1"/>
    </xf>
    <xf numFmtId="0" fontId="22" fillId="0" borderId="0" xfId="54" applyFont="1" applyFill="1" applyBorder="1" applyAlignment="1">
      <alignment horizontal="center" vertical="top" wrapText="1"/>
    </xf>
    <xf numFmtId="0" fontId="0" fillId="0" borderId="44" xfId="0" applyFont="1" applyBorder="1" applyAlignment="1">
      <alignment horizontal="center" vertical="top" wrapText="1"/>
    </xf>
    <xf numFmtId="0" fontId="0" fillId="0" borderId="44" xfId="0" applyFont="1" applyBorder="1" applyAlignment="1">
      <alignment horizontal="left" vertical="top" wrapText="1"/>
    </xf>
    <xf numFmtId="0" fontId="19" fillId="33" borderId="33" xfId="43" applyFont="1" applyFill="1" applyBorder="1" applyAlignment="1">
      <alignment horizontal="center" vertical="center"/>
    </xf>
    <xf numFmtId="0" fontId="19" fillId="33" borderId="34" xfId="43" applyFont="1" applyFill="1" applyBorder="1" applyAlignment="1">
      <alignment horizontal="center" vertical="center"/>
    </xf>
    <xf numFmtId="0" fontId="19" fillId="33" borderId="33" xfId="43" applyFont="1" applyFill="1" applyBorder="1" applyAlignment="1">
      <alignment horizontal="center" vertical="center" wrapText="1"/>
    </xf>
    <xf numFmtId="0" fontId="19" fillId="33" borderId="35" xfId="43" applyFont="1" applyFill="1" applyBorder="1" applyAlignment="1">
      <alignment horizontal="center" vertical="center" wrapText="1"/>
    </xf>
    <xf numFmtId="0" fontId="18" fillId="0" borderId="40" xfId="43" applyFont="1" applyBorder="1" applyAlignment="1">
      <alignment horizontal="center"/>
    </xf>
    <xf numFmtId="0" fontId="18" fillId="0" borderId="41" xfId="43" applyFont="1" applyBorder="1" applyAlignment="1">
      <alignment horizontal="center"/>
    </xf>
    <xf numFmtId="0" fontId="32" fillId="33" borderId="20" xfId="0" applyFont="1" applyFill="1" applyBorder="1" applyAlignment="1">
      <alignment horizontal="left" vertical="top" wrapText="1"/>
    </xf>
    <xf numFmtId="0" fontId="32" fillId="33" borderId="21" xfId="0" applyFont="1" applyFill="1" applyBorder="1" applyAlignment="1">
      <alignment horizontal="left" vertical="top" wrapText="1"/>
    </xf>
    <xf numFmtId="0" fontId="18" fillId="0" borderId="31" xfId="43" applyFont="1" applyBorder="1" applyAlignment="1">
      <alignment horizontal="left" vertical="top" wrapText="1"/>
    </xf>
    <xf numFmtId="0" fontId="19" fillId="33" borderId="32" xfId="43" applyFont="1" applyFill="1" applyBorder="1" applyAlignment="1">
      <alignment horizontal="center" vertical="center" wrapText="1"/>
    </xf>
    <xf numFmtId="0" fontId="19" fillId="33" borderId="36" xfId="43" applyFont="1" applyFill="1" applyBorder="1" applyAlignment="1">
      <alignment horizontal="center" vertical="center" wrapText="1"/>
    </xf>
    <xf numFmtId="0" fontId="19" fillId="33" borderId="37" xfId="43" applyFont="1" applyFill="1" applyBorder="1" applyAlignment="1">
      <alignment horizontal="center" vertical="center" wrapText="1"/>
    </xf>
    <xf numFmtId="0" fontId="18" fillId="0" borderId="10" xfId="43" applyFont="1" applyBorder="1" applyAlignment="1">
      <alignment horizontal="center" vertical="top" wrapText="1"/>
    </xf>
    <xf numFmtId="0" fontId="20" fillId="0" borderId="11" xfId="43" applyFont="1" applyBorder="1" applyAlignment="1">
      <alignment horizontal="center" vertical="top" wrapText="1"/>
    </xf>
    <xf numFmtId="0" fontId="20" fillId="0" borderId="0" xfId="43" applyFont="1" applyAlignment="1">
      <alignment horizontal="center" vertical="top" wrapText="1"/>
    </xf>
    <xf numFmtId="0" fontId="19" fillId="0" borderId="0" xfId="43" applyFont="1" applyAlignment="1">
      <alignment horizontal="right" vertical="top"/>
    </xf>
    <xf numFmtId="0" fontId="35" fillId="0" borderId="0" xfId="43" applyFont="1" applyAlignment="1">
      <alignment horizontal="center" vertical="top"/>
    </xf>
    <xf numFmtId="0" fontId="37" fillId="33" borderId="43" xfId="43" applyFont="1" applyFill="1" applyBorder="1" applyAlignment="1">
      <alignment horizontal="left" vertical="top" wrapText="1"/>
    </xf>
    <xf numFmtId="0" fontId="24" fillId="36" borderId="29" xfId="0" applyFont="1" applyFill="1" applyBorder="1" applyAlignment="1">
      <alignment horizontal="center" vertical="top" wrapText="1"/>
    </xf>
    <xf numFmtId="0" fontId="24" fillId="36" borderId="30" xfId="0" applyFont="1" applyFill="1" applyBorder="1" applyAlignment="1">
      <alignment horizontal="center"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38" fillId="33" borderId="20" xfId="43" applyFont="1" applyFill="1" applyBorder="1" applyAlignment="1">
      <alignment horizontal="left" vertical="top" wrapText="1"/>
    </xf>
    <xf numFmtId="0" fontId="38" fillId="33" borderId="21" xfId="43" applyFont="1" applyFill="1" applyBorder="1" applyAlignment="1">
      <alignment horizontal="left" vertical="top" wrapText="1"/>
    </xf>
    <xf numFmtId="0" fontId="38" fillId="33" borderId="11" xfId="43" applyFont="1" applyFill="1" applyBorder="1" applyAlignment="1">
      <alignment horizontal="left" vertical="top" wrapText="1"/>
    </xf>
    <xf numFmtId="0" fontId="38" fillId="33" borderId="23" xfId="43" applyFont="1" applyFill="1" applyBorder="1" applyAlignment="1">
      <alignment horizontal="left" vertical="top" wrapText="1"/>
    </xf>
    <xf numFmtId="0" fontId="0" fillId="0" borderId="55" xfId="0" applyFont="1" applyBorder="1" applyAlignment="1">
      <alignment horizontal="left" vertical="top" wrapText="1"/>
    </xf>
    <xf numFmtId="0" fontId="0" fillId="0" borderId="56" xfId="0" applyFont="1" applyBorder="1" applyAlignment="1">
      <alignment horizontal="left" vertical="top" wrapText="1"/>
    </xf>
    <xf numFmtId="0" fontId="0" fillId="0" borderId="57" xfId="0" applyFont="1" applyBorder="1" applyAlignment="1">
      <alignment horizontal="left" vertical="top" wrapText="1"/>
    </xf>
    <xf numFmtId="0" fontId="24" fillId="33" borderId="29" xfId="0" applyFont="1" applyFill="1" applyBorder="1" applyAlignment="1">
      <alignment horizontal="left" vertical="top" wrapText="1" indent="2"/>
    </xf>
    <xf numFmtId="0" fontId="24" fillId="33" borderId="30" xfId="0" applyFont="1" applyFill="1" applyBorder="1" applyAlignment="1">
      <alignment horizontal="left" vertical="top" wrapText="1" indent="2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166" fontId="25" fillId="0" borderId="24" xfId="0" applyNumberFormat="1" applyFont="1" applyBorder="1" applyAlignment="1">
      <alignment horizontal="center" vertical="top"/>
    </xf>
    <xf numFmtId="166" fontId="25" fillId="0" borderId="25" xfId="0" applyNumberFormat="1" applyFont="1" applyBorder="1" applyAlignment="1">
      <alignment horizontal="center" vertical="top"/>
    </xf>
    <xf numFmtId="0" fontId="0" fillId="0" borderId="21" xfId="0" applyFont="1" applyBorder="1" applyAlignment="1">
      <alignment horizontal="left" vertical="top" wrapText="1"/>
    </xf>
    <xf numFmtId="166" fontId="25" fillId="0" borderId="19" xfId="0" applyNumberFormat="1" applyFont="1" applyBorder="1" applyAlignment="1">
      <alignment horizontal="center" vertical="top"/>
    </xf>
    <xf numFmtId="166" fontId="25" fillId="0" borderId="21" xfId="0" applyNumberFormat="1" applyFont="1" applyBorder="1" applyAlignment="1">
      <alignment horizontal="center" vertical="top"/>
    </xf>
    <xf numFmtId="0" fontId="25" fillId="0" borderId="20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0" fillId="0" borderId="12" xfId="0" applyFont="1" applyBorder="1" applyAlignment="1">
      <alignment horizontal="left" vertical="top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166" fontId="0" fillId="0" borderId="19" xfId="0" applyNumberFormat="1" applyFont="1" applyBorder="1" applyAlignment="1">
      <alignment horizontal="center" vertical="top"/>
    </xf>
    <xf numFmtId="166" fontId="0" fillId="0" borderId="21" xfId="0" applyNumberFormat="1" applyFont="1" applyBorder="1" applyAlignment="1">
      <alignment horizontal="center" vertical="top"/>
    </xf>
    <xf numFmtId="0" fontId="39" fillId="0" borderId="10" xfId="43" applyFont="1" applyBorder="1" applyAlignment="1">
      <alignment horizontal="center" vertical="top" wrapText="1"/>
    </xf>
    <xf numFmtId="0" fontId="41" fillId="0" borderId="11" xfId="43" applyFont="1" applyBorder="1" applyAlignment="1">
      <alignment horizontal="center" vertical="top" wrapText="1"/>
    </xf>
    <xf numFmtId="0" fontId="37" fillId="33" borderId="32" xfId="43" applyFont="1" applyFill="1" applyBorder="1" applyAlignment="1">
      <alignment horizontal="center" vertical="center" wrapText="1"/>
    </xf>
    <xf numFmtId="0" fontId="37" fillId="33" borderId="36" xfId="43" applyFont="1" applyFill="1" applyBorder="1" applyAlignment="1">
      <alignment horizontal="center" vertical="center" wrapText="1"/>
    </xf>
    <xf numFmtId="0" fontId="37" fillId="33" borderId="37" xfId="43" applyFont="1" applyFill="1" applyBorder="1" applyAlignment="1">
      <alignment horizontal="center" vertical="center" wrapText="1"/>
    </xf>
    <xf numFmtId="0" fontId="37" fillId="33" borderId="33" xfId="43" applyFont="1" applyFill="1" applyBorder="1" applyAlignment="1">
      <alignment horizontal="center" vertical="center" wrapText="1"/>
    </xf>
    <xf numFmtId="0" fontId="37" fillId="33" borderId="35" xfId="43" applyFont="1" applyFill="1" applyBorder="1" applyAlignment="1">
      <alignment horizontal="center" vertical="center" wrapText="1"/>
    </xf>
    <xf numFmtId="0" fontId="39" fillId="34" borderId="20" xfId="0" applyFont="1" applyFill="1" applyBorder="1" applyAlignment="1">
      <alignment horizontal="center" vertical="top" wrapText="1"/>
    </xf>
    <xf numFmtId="0" fontId="47" fillId="0" borderId="0" xfId="47" applyFont="1" applyBorder="1" applyAlignment="1">
      <alignment horizontal="center" vertical="top" wrapText="1"/>
    </xf>
    <xf numFmtId="0" fontId="44" fillId="0" borderId="0" xfId="46" applyFont="1" applyAlignment="1">
      <alignment horizontal="center"/>
    </xf>
    <xf numFmtId="3" fontId="76" fillId="0" borderId="44" xfId="46" applyNumberFormat="1" applyFont="1" applyBorder="1" applyAlignment="1">
      <alignment horizontal="center" vertical="center" wrapText="1"/>
    </xf>
    <xf numFmtId="3" fontId="49" fillId="0" borderId="44" xfId="46" applyNumberFormat="1" applyFont="1" applyBorder="1" applyAlignment="1">
      <alignment horizontal="center" vertical="center"/>
    </xf>
    <xf numFmtId="0" fontId="46" fillId="0" borderId="0" xfId="47" applyFont="1" applyBorder="1" applyAlignment="1">
      <alignment horizontal="center" vertical="top" wrapText="1"/>
    </xf>
    <xf numFmtId="0" fontId="76" fillId="0" borderId="44" xfId="46" applyFont="1" applyBorder="1" applyAlignment="1">
      <alignment horizontal="center" vertical="center" shrinkToFit="1"/>
    </xf>
    <xf numFmtId="0" fontId="76" fillId="0" borderId="44" xfId="46" applyFont="1" applyBorder="1" applyAlignment="1">
      <alignment horizontal="center" vertical="center"/>
    </xf>
    <xf numFmtId="0" fontId="49" fillId="0" borderId="44" xfId="46" applyFont="1" applyBorder="1" applyAlignment="1">
      <alignment horizontal="center"/>
    </xf>
    <xf numFmtId="0" fontId="65" fillId="0" borderId="48" xfId="49" applyFont="1" applyBorder="1" applyAlignment="1">
      <alignment horizontal="center"/>
    </xf>
    <xf numFmtId="0" fontId="65" fillId="0" borderId="0" xfId="49" applyFont="1" applyBorder="1" applyAlignment="1">
      <alignment horizontal="center"/>
    </xf>
    <xf numFmtId="0" fontId="65" fillId="0" borderId="49" xfId="49" applyFont="1" applyBorder="1" applyAlignment="1">
      <alignment horizontal="center"/>
    </xf>
    <xf numFmtId="0" fontId="58" fillId="0" borderId="48" xfId="53" applyFont="1" applyBorder="1" applyAlignment="1">
      <alignment horizontal="center" wrapText="1"/>
    </xf>
    <xf numFmtId="0" fontId="58" fillId="0" borderId="0" xfId="53" applyFont="1" applyBorder="1" applyAlignment="1">
      <alignment horizontal="center" wrapText="1"/>
    </xf>
    <xf numFmtId="0" fontId="58" fillId="0" borderId="49" xfId="53" applyFont="1" applyBorder="1" applyAlignment="1">
      <alignment horizontal="center" wrapText="1"/>
    </xf>
    <xf numFmtId="0" fontId="35" fillId="0" borderId="48" xfId="49" applyFont="1" applyBorder="1" applyAlignment="1">
      <alignment horizontal="center" wrapText="1"/>
    </xf>
    <xf numFmtId="0" fontId="35" fillId="0" borderId="0" xfId="49" applyFont="1" applyBorder="1" applyAlignment="1">
      <alignment horizontal="center" wrapText="1"/>
    </xf>
    <xf numFmtId="0" fontId="35" fillId="0" borderId="49" xfId="49" applyFont="1" applyBorder="1" applyAlignment="1">
      <alignment horizontal="center" wrapText="1"/>
    </xf>
    <xf numFmtId="0" fontId="60" fillId="0" borderId="48" xfId="49" applyFont="1" applyBorder="1" applyAlignment="1">
      <alignment horizontal="center" wrapText="1"/>
    </xf>
    <xf numFmtId="0" fontId="60" fillId="0" borderId="0" xfId="49" applyFont="1" applyBorder="1" applyAlignment="1">
      <alignment horizontal="center" wrapText="1"/>
    </xf>
    <xf numFmtId="0" fontId="60" fillId="0" borderId="49" xfId="49" applyFont="1" applyBorder="1" applyAlignment="1">
      <alignment horizontal="center" wrapText="1"/>
    </xf>
    <xf numFmtId="0" fontId="63" fillId="35" borderId="0" xfId="52" applyFont="1" applyFill="1" applyBorder="1" applyAlignment="1">
      <alignment horizontal="left" vertical="center" wrapText="1"/>
    </xf>
    <xf numFmtId="0" fontId="63" fillId="35" borderId="49" xfId="52" applyFont="1" applyFill="1" applyBorder="1" applyAlignment="1">
      <alignment horizontal="left" vertical="center" wrapText="1"/>
    </xf>
    <xf numFmtId="0" fontId="52" fillId="0" borderId="48" xfId="52" applyFont="1" applyBorder="1" applyAlignment="1">
      <alignment horizontal="center" vertical="center" wrapText="1"/>
    </xf>
    <xf numFmtId="0" fontId="52" fillId="0" borderId="0" xfId="52" applyFont="1" applyBorder="1" applyAlignment="1">
      <alignment horizontal="center" vertical="center"/>
    </xf>
    <xf numFmtId="0" fontId="52" fillId="0" borderId="49" xfId="52" applyFont="1" applyBorder="1" applyAlignment="1">
      <alignment horizontal="center" vertical="center"/>
    </xf>
    <xf numFmtId="0" fontId="53" fillId="0" borderId="48" xfId="49" applyFont="1" applyBorder="1" applyAlignment="1">
      <alignment horizontal="center"/>
    </xf>
    <xf numFmtId="0" fontId="53" fillId="0" borderId="0" xfId="49" applyFont="1" applyBorder="1" applyAlignment="1">
      <alignment horizontal="center"/>
    </xf>
    <xf numFmtId="0" fontId="53" fillId="0" borderId="49" xfId="49" applyFont="1" applyBorder="1" applyAlignment="1">
      <alignment horizontal="center"/>
    </xf>
    <xf numFmtId="0" fontId="54" fillId="0" borderId="48" xfId="49" applyFont="1" applyBorder="1" applyAlignment="1">
      <alignment horizontal="center" vertical="center" wrapText="1"/>
    </xf>
    <xf numFmtId="0" fontId="54" fillId="0" borderId="0" xfId="49" applyFont="1" applyBorder="1" applyAlignment="1">
      <alignment horizontal="center" vertical="center" wrapText="1"/>
    </xf>
    <xf numFmtId="0" fontId="54" fillId="0" borderId="49" xfId="49" applyFont="1" applyBorder="1" applyAlignment="1">
      <alignment horizontal="center" vertical="center" wrapText="1"/>
    </xf>
    <xf numFmtId="0" fontId="55" fillId="0" borderId="48" xfId="49" applyFont="1" applyBorder="1" applyAlignment="1">
      <alignment horizontal="center" wrapText="1"/>
    </xf>
    <xf numFmtId="0" fontId="55" fillId="0" borderId="0" xfId="49" applyFont="1" applyBorder="1" applyAlignment="1">
      <alignment horizontal="center" wrapText="1"/>
    </xf>
    <xf numFmtId="0" fontId="55" fillId="0" borderId="49" xfId="49" applyFont="1" applyBorder="1" applyAlignment="1">
      <alignment horizontal="center" wrapText="1"/>
    </xf>
    <xf numFmtId="0" fontId="57" fillId="0" borderId="48" xfId="49" applyFont="1" applyBorder="1" applyAlignment="1">
      <alignment horizontal="center" vertical="center" wrapText="1"/>
    </xf>
    <xf numFmtId="0" fontId="57" fillId="0" borderId="0" xfId="49" applyFont="1" applyBorder="1" applyAlignment="1">
      <alignment horizontal="center" vertical="center"/>
    </xf>
    <xf numFmtId="0" fontId="57" fillId="0" borderId="49" xfId="49" applyFont="1" applyBorder="1" applyAlignment="1">
      <alignment horizontal="center" vertical="center"/>
    </xf>
    <xf numFmtId="166" fontId="0" fillId="0" borderId="44" xfId="0" applyNumberFormat="1" applyFont="1" applyBorder="1" applyAlignment="1">
      <alignment horizontal="center" vertical="top"/>
    </xf>
    <xf numFmtId="166" fontId="0" fillId="0" borderId="42" xfId="0" applyNumberFormat="1" applyFont="1" applyBorder="1" applyAlignment="1">
      <alignment horizontal="center" vertical="top"/>
    </xf>
    <xf numFmtId="166" fontId="0" fillId="0" borderId="23" xfId="0" applyNumberFormat="1" applyFont="1" applyBorder="1" applyAlignment="1">
      <alignment horizontal="center" vertical="top"/>
    </xf>
    <xf numFmtId="0" fontId="75" fillId="0" borderId="12" xfId="54" applyFont="1" applyFill="1" applyBorder="1" applyAlignment="1">
      <alignment horizontal="left" vertical="top" wrapText="1"/>
    </xf>
    <xf numFmtId="0" fontId="22" fillId="0" borderId="0" xfId="54" applyFont="1" applyFill="1" applyBorder="1" applyAlignment="1">
      <alignment horizontal="center" vertical="top" wrapText="1"/>
    </xf>
    <xf numFmtId="0" fontId="33" fillId="0" borderId="0" xfId="43" applyFont="1" applyBorder="1" applyAlignment="1">
      <alignment horizontal="center" vertical="center" wrapText="1"/>
    </xf>
    <xf numFmtId="0" fontId="21" fillId="0" borderId="0" xfId="54" applyFont="1" applyFill="1" applyAlignment="1">
      <alignment horizontal="center" vertical="top" wrapText="1"/>
    </xf>
  </cellXfs>
  <cellStyles count="2448">
    <cellStyle name="20% - Accent1" xfId="62"/>
    <cellStyle name="20% - Accent2" xfId="63"/>
    <cellStyle name="20% - Accent3" xfId="64"/>
    <cellStyle name="20% - Accent4" xfId="65"/>
    <cellStyle name="20% - Accent5" xfId="66"/>
    <cellStyle name="20% - Accent6" xfId="67"/>
    <cellStyle name="20% - Акцент1" xfId="20" builtinId="30" customBuiltin="1"/>
    <cellStyle name="20% - Акцент1 10" xfId="68"/>
    <cellStyle name="20% - Акцент1 10 2" xfId="69"/>
    <cellStyle name="20% - Акцент1 10 3" xfId="70"/>
    <cellStyle name="20% - Акцент1 10 4" xfId="71"/>
    <cellStyle name="20% - Акцент1 10 5" xfId="72"/>
    <cellStyle name="20% - Акцент1 10 6" xfId="73"/>
    <cellStyle name="20% - Акцент1 10 7" xfId="74"/>
    <cellStyle name="20% - Акцент1 10 8" xfId="75"/>
    <cellStyle name="20% - Акцент1 10 9" xfId="76"/>
    <cellStyle name="20% - Акцент1 10_210_БВ" xfId="77"/>
    <cellStyle name="20% - Акцент1 11" xfId="78"/>
    <cellStyle name="20% - Акцент1 11 2" xfId="79"/>
    <cellStyle name="20% - Акцент1 11 3" xfId="80"/>
    <cellStyle name="20% - Акцент1 11 4" xfId="81"/>
    <cellStyle name="20% - Акцент1 11 5" xfId="82"/>
    <cellStyle name="20% - Акцент1 11 6" xfId="83"/>
    <cellStyle name="20% - Акцент1 11 7" xfId="84"/>
    <cellStyle name="20% - Акцент1 11 8" xfId="85"/>
    <cellStyle name="20% - Акцент1 11 9" xfId="86"/>
    <cellStyle name="20% - Акцент1 11_210_БВ" xfId="87"/>
    <cellStyle name="20% - Акцент1 12" xfId="88"/>
    <cellStyle name="20% - Акцент1 12 2" xfId="89"/>
    <cellStyle name="20% - Акцент1 12 3" xfId="90"/>
    <cellStyle name="20% - Акцент1 12 4" xfId="91"/>
    <cellStyle name="20% - Акцент1 12 5" xfId="92"/>
    <cellStyle name="20% - Акцент1 12 6" xfId="93"/>
    <cellStyle name="20% - Акцент1 12 7" xfId="94"/>
    <cellStyle name="20% - Акцент1 12 8" xfId="95"/>
    <cellStyle name="20% - Акцент1 12 9" xfId="96"/>
    <cellStyle name="20% - Акцент1 12_210_БВ" xfId="97"/>
    <cellStyle name="20% - Акцент1 13" xfId="98"/>
    <cellStyle name="20% - Акцент1 13 2" xfId="99"/>
    <cellStyle name="20% - Акцент1 13 3" xfId="100"/>
    <cellStyle name="20% - Акцент1 13 4" xfId="101"/>
    <cellStyle name="20% - Акцент1 13 5" xfId="102"/>
    <cellStyle name="20% - Акцент1 13 6" xfId="103"/>
    <cellStyle name="20% - Акцент1 13 7" xfId="104"/>
    <cellStyle name="20% - Акцент1 13 8" xfId="105"/>
    <cellStyle name="20% - Акцент1 13 9" xfId="106"/>
    <cellStyle name="20% - Акцент1 13_210_БВ" xfId="107"/>
    <cellStyle name="20% - Акцент1 14" xfId="108"/>
    <cellStyle name="20% - Акцент1 14 2" xfId="109"/>
    <cellStyle name="20% - Акцент1 14 3" xfId="110"/>
    <cellStyle name="20% - Акцент1 14 4" xfId="111"/>
    <cellStyle name="20% - Акцент1 14 5" xfId="112"/>
    <cellStyle name="20% - Акцент1 14 6" xfId="113"/>
    <cellStyle name="20% - Акцент1 14 7" xfId="114"/>
    <cellStyle name="20% - Акцент1 14 8" xfId="115"/>
    <cellStyle name="20% - Акцент1 14 9" xfId="116"/>
    <cellStyle name="20% - Акцент1 14_210_БВ" xfId="117"/>
    <cellStyle name="20% - Акцент1 15" xfId="118"/>
    <cellStyle name="20% - Акцент1 16" xfId="119"/>
    <cellStyle name="20% - Акцент1 17" xfId="120"/>
    <cellStyle name="20% - Акцент1 18" xfId="121"/>
    <cellStyle name="20% - Акцент1 19" xfId="122"/>
    <cellStyle name="20% - Акцент1 2" xfId="123"/>
    <cellStyle name="20% - Акцент1 2 10" xfId="124"/>
    <cellStyle name="20% - Акцент1 2 11" xfId="125"/>
    <cellStyle name="20% - Акцент1 2 12" xfId="126"/>
    <cellStyle name="20% - Акцент1 2 13" xfId="127"/>
    <cellStyle name="20% - Акцент1 2 14" xfId="128"/>
    <cellStyle name="20% - Акцент1 2 15" xfId="129"/>
    <cellStyle name="20% - Акцент1 2 16" xfId="130"/>
    <cellStyle name="20% - Акцент1 2 17" xfId="131"/>
    <cellStyle name="20% - Акцент1 2 18" xfId="132"/>
    <cellStyle name="20% - Акцент1 2 2" xfId="133"/>
    <cellStyle name="20% - Акцент1 2 3" xfId="134"/>
    <cellStyle name="20% - Акцент1 2 4" xfId="135"/>
    <cellStyle name="20% - Акцент1 2 5" xfId="136"/>
    <cellStyle name="20% - Акцент1 2 6" xfId="137"/>
    <cellStyle name="20% - Акцент1 2 7" xfId="138"/>
    <cellStyle name="20% - Акцент1 2 8" xfId="139"/>
    <cellStyle name="20% - Акцент1 2 9" xfId="140"/>
    <cellStyle name="20% - Акцент1 20" xfId="141"/>
    <cellStyle name="20% - Акцент1 21" xfId="142"/>
    <cellStyle name="20% - Акцент1 22" xfId="143"/>
    <cellStyle name="20% - Акцент1 23" xfId="144"/>
    <cellStyle name="20% - Акцент1 24" xfId="145"/>
    <cellStyle name="20% - Акцент1 25" xfId="146"/>
    <cellStyle name="20% - Акцент1 26" xfId="147"/>
    <cellStyle name="20% - Акцент1 27" xfId="148"/>
    <cellStyle name="20% - Акцент1 28" xfId="149"/>
    <cellStyle name="20% - Акцент1 3" xfId="150"/>
    <cellStyle name="20% - Акцент1 3 2" xfId="151"/>
    <cellStyle name="20% - Акцент1 3 3" xfId="152"/>
    <cellStyle name="20% - Акцент1 3 4" xfId="153"/>
    <cellStyle name="20% - Акцент1 3 5" xfId="154"/>
    <cellStyle name="20% - Акцент1 3 6" xfId="155"/>
    <cellStyle name="20% - Акцент1 3 7" xfId="156"/>
    <cellStyle name="20% - Акцент1 3 8" xfId="157"/>
    <cellStyle name="20% - Акцент1 3 9" xfId="158"/>
    <cellStyle name="20% - Акцент1 4" xfId="159"/>
    <cellStyle name="20% - Акцент1 4 2" xfId="160"/>
    <cellStyle name="20% - Акцент1 4 3" xfId="161"/>
    <cellStyle name="20% - Акцент1 4 4" xfId="162"/>
    <cellStyle name="20% - Акцент1 4 5" xfId="163"/>
    <cellStyle name="20% - Акцент1 4 6" xfId="164"/>
    <cellStyle name="20% - Акцент1 4 7" xfId="165"/>
    <cellStyle name="20% - Акцент1 4 8" xfId="166"/>
    <cellStyle name="20% - Акцент1 4 9" xfId="167"/>
    <cellStyle name="20% - Акцент1 4_210_БВ" xfId="168"/>
    <cellStyle name="20% - Акцент1 5" xfId="169"/>
    <cellStyle name="20% - Акцент1 5 2" xfId="170"/>
    <cellStyle name="20% - Акцент1 5 3" xfId="171"/>
    <cellStyle name="20% - Акцент1 5 4" xfId="172"/>
    <cellStyle name="20% - Акцент1 5 5" xfId="173"/>
    <cellStyle name="20% - Акцент1 5 6" xfId="174"/>
    <cellStyle name="20% - Акцент1 5 7" xfId="175"/>
    <cellStyle name="20% - Акцент1 5 8" xfId="176"/>
    <cellStyle name="20% - Акцент1 5 9" xfId="177"/>
    <cellStyle name="20% - Акцент1 5_210_БВ" xfId="178"/>
    <cellStyle name="20% - Акцент1 6" xfId="179"/>
    <cellStyle name="20% - Акцент1 6 2" xfId="180"/>
    <cellStyle name="20% - Акцент1 6 3" xfId="181"/>
    <cellStyle name="20% - Акцент1 6 4" xfId="182"/>
    <cellStyle name="20% - Акцент1 6 5" xfId="183"/>
    <cellStyle name="20% - Акцент1 6 6" xfId="184"/>
    <cellStyle name="20% - Акцент1 6 7" xfId="185"/>
    <cellStyle name="20% - Акцент1 6 8" xfId="186"/>
    <cellStyle name="20% - Акцент1 6 9" xfId="187"/>
    <cellStyle name="20% - Акцент1 6_210_БВ" xfId="188"/>
    <cellStyle name="20% - Акцент1 7" xfId="189"/>
    <cellStyle name="20% - Акцент1 7 2" xfId="190"/>
    <cellStyle name="20% - Акцент1 7 3" xfId="191"/>
    <cellStyle name="20% - Акцент1 7 4" xfId="192"/>
    <cellStyle name="20% - Акцент1 7 5" xfId="193"/>
    <cellStyle name="20% - Акцент1 7 6" xfId="194"/>
    <cellStyle name="20% - Акцент1 7 7" xfId="195"/>
    <cellStyle name="20% - Акцент1 7 8" xfId="196"/>
    <cellStyle name="20% - Акцент1 7 9" xfId="197"/>
    <cellStyle name="20% - Акцент1 7_210_БВ" xfId="198"/>
    <cellStyle name="20% - Акцент1 8" xfId="199"/>
    <cellStyle name="20% - Акцент1 8 2" xfId="200"/>
    <cellStyle name="20% - Акцент1 8 3" xfId="201"/>
    <cellStyle name="20% - Акцент1 8 4" xfId="202"/>
    <cellStyle name="20% - Акцент1 8 5" xfId="203"/>
    <cellStyle name="20% - Акцент1 8 6" xfId="204"/>
    <cellStyle name="20% - Акцент1 8 7" xfId="205"/>
    <cellStyle name="20% - Акцент1 8 8" xfId="206"/>
    <cellStyle name="20% - Акцент1 8 9" xfId="207"/>
    <cellStyle name="20% - Акцент1 8_210_БВ" xfId="208"/>
    <cellStyle name="20% - Акцент1 9" xfId="209"/>
    <cellStyle name="20% - Акцент1 9 2" xfId="210"/>
    <cellStyle name="20% - Акцент1 9 3" xfId="211"/>
    <cellStyle name="20% - Акцент1 9 4" xfId="212"/>
    <cellStyle name="20% - Акцент1 9 5" xfId="213"/>
    <cellStyle name="20% - Акцент1 9 6" xfId="214"/>
    <cellStyle name="20% - Акцент1 9 7" xfId="215"/>
    <cellStyle name="20% - Акцент1 9 8" xfId="216"/>
    <cellStyle name="20% - Акцент1 9 9" xfId="217"/>
    <cellStyle name="20% - Акцент1 9_210_БВ" xfId="218"/>
    <cellStyle name="20% - Акцент2" xfId="24" builtinId="34" customBuiltin="1"/>
    <cellStyle name="20% - Акцент2 10" xfId="219"/>
    <cellStyle name="20% - Акцент2 10 2" xfId="220"/>
    <cellStyle name="20% - Акцент2 10 3" xfId="221"/>
    <cellStyle name="20% - Акцент2 10 4" xfId="222"/>
    <cellStyle name="20% - Акцент2 10 5" xfId="223"/>
    <cellStyle name="20% - Акцент2 10 6" xfId="224"/>
    <cellStyle name="20% - Акцент2 10 7" xfId="225"/>
    <cellStyle name="20% - Акцент2 10 8" xfId="226"/>
    <cellStyle name="20% - Акцент2 10 9" xfId="227"/>
    <cellStyle name="20% - Акцент2 10_210_БВ" xfId="228"/>
    <cellStyle name="20% - Акцент2 11" xfId="229"/>
    <cellStyle name="20% - Акцент2 11 2" xfId="230"/>
    <cellStyle name="20% - Акцент2 11 3" xfId="231"/>
    <cellStyle name="20% - Акцент2 11 4" xfId="232"/>
    <cellStyle name="20% - Акцент2 11 5" xfId="233"/>
    <cellStyle name="20% - Акцент2 11 6" xfId="234"/>
    <cellStyle name="20% - Акцент2 11 7" xfId="235"/>
    <cellStyle name="20% - Акцент2 11 8" xfId="236"/>
    <cellStyle name="20% - Акцент2 11 9" xfId="237"/>
    <cellStyle name="20% - Акцент2 11_210_БВ" xfId="238"/>
    <cellStyle name="20% - Акцент2 12" xfId="239"/>
    <cellStyle name="20% - Акцент2 12 2" xfId="240"/>
    <cellStyle name="20% - Акцент2 12 3" xfId="241"/>
    <cellStyle name="20% - Акцент2 12 4" xfId="242"/>
    <cellStyle name="20% - Акцент2 12 5" xfId="243"/>
    <cellStyle name="20% - Акцент2 12 6" xfId="244"/>
    <cellStyle name="20% - Акцент2 12 7" xfId="245"/>
    <cellStyle name="20% - Акцент2 12 8" xfId="246"/>
    <cellStyle name="20% - Акцент2 12 9" xfId="247"/>
    <cellStyle name="20% - Акцент2 12_210_БВ" xfId="248"/>
    <cellStyle name="20% - Акцент2 13" xfId="249"/>
    <cellStyle name="20% - Акцент2 13 2" xfId="250"/>
    <cellStyle name="20% - Акцент2 13 3" xfId="251"/>
    <cellStyle name="20% - Акцент2 13 4" xfId="252"/>
    <cellStyle name="20% - Акцент2 13 5" xfId="253"/>
    <cellStyle name="20% - Акцент2 13 6" xfId="254"/>
    <cellStyle name="20% - Акцент2 13 7" xfId="255"/>
    <cellStyle name="20% - Акцент2 13 8" xfId="256"/>
    <cellStyle name="20% - Акцент2 13 9" xfId="257"/>
    <cellStyle name="20% - Акцент2 13_210_БВ" xfId="258"/>
    <cellStyle name="20% - Акцент2 14" xfId="259"/>
    <cellStyle name="20% - Акцент2 14 2" xfId="260"/>
    <cellStyle name="20% - Акцент2 14 3" xfId="261"/>
    <cellStyle name="20% - Акцент2 14 4" xfId="262"/>
    <cellStyle name="20% - Акцент2 14 5" xfId="263"/>
    <cellStyle name="20% - Акцент2 14 6" xfId="264"/>
    <cellStyle name="20% - Акцент2 14 7" xfId="265"/>
    <cellStyle name="20% - Акцент2 14 8" xfId="266"/>
    <cellStyle name="20% - Акцент2 14 9" xfId="267"/>
    <cellStyle name="20% - Акцент2 14_210_БВ" xfId="268"/>
    <cellStyle name="20% - Акцент2 15" xfId="269"/>
    <cellStyle name="20% - Акцент2 16" xfId="270"/>
    <cellStyle name="20% - Акцент2 17" xfId="271"/>
    <cellStyle name="20% - Акцент2 18" xfId="272"/>
    <cellStyle name="20% - Акцент2 19" xfId="273"/>
    <cellStyle name="20% - Акцент2 2" xfId="274"/>
    <cellStyle name="20% - Акцент2 2 10" xfId="275"/>
    <cellStyle name="20% - Акцент2 2 11" xfId="276"/>
    <cellStyle name="20% - Акцент2 2 12" xfId="277"/>
    <cellStyle name="20% - Акцент2 2 13" xfId="278"/>
    <cellStyle name="20% - Акцент2 2 14" xfId="279"/>
    <cellStyle name="20% - Акцент2 2 15" xfId="280"/>
    <cellStyle name="20% - Акцент2 2 16" xfId="281"/>
    <cellStyle name="20% - Акцент2 2 17" xfId="282"/>
    <cellStyle name="20% - Акцент2 2 18" xfId="283"/>
    <cellStyle name="20% - Акцент2 2 2" xfId="284"/>
    <cellStyle name="20% - Акцент2 2 3" xfId="285"/>
    <cellStyle name="20% - Акцент2 2 4" xfId="286"/>
    <cellStyle name="20% - Акцент2 2 5" xfId="287"/>
    <cellStyle name="20% - Акцент2 2 6" xfId="288"/>
    <cellStyle name="20% - Акцент2 2 7" xfId="289"/>
    <cellStyle name="20% - Акцент2 2 8" xfId="290"/>
    <cellStyle name="20% - Акцент2 2 9" xfId="291"/>
    <cellStyle name="20% - Акцент2 20" xfId="292"/>
    <cellStyle name="20% - Акцент2 21" xfId="293"/>
    <cellStyle name="20% - Акцент2 22" xfId="294"/>
    <cellStyle name="20% - Акцент2 23" xfId="295"/>
    <cellStyle name="20% - Акцент2 24" xfId="296"/>
    <cellStyle name="20% - Акцент2 25" xfId="297"/>
    <cellStyle name="20% - Акцент2 26" xfId="298"/>
    <cellStyle name="20% - Акцент2 27" xfId="299"/>
    <cellStyle name="20% - Акцент2 28" xfId="300"/>
    <cellStyle name="20% - Акцент2 3" xfId="301"/>
    <cellStyle name="20% - Акцент2 3 2" xfId="302"/>
    <cellStyle name="20% - Акцент2 3 3" xfId="303"/>
    <cellStyle name="20% - Акцент2 3 4" xfId="304"/>
    <cellStyle name="20% - Акцент2 3 5" xfId="305"/>
    <cellStyle name="20% - Акцент2 3 6" xfId="306"/>
    <cellStyle name="20% - Акцент2 3 7" xfId="307"/>
    <cellStyle name="20% - Акцент2 3 8" xfId="308"/>
    <cellStyle name="20% - Акцент2 3 9" xfId="309"/>
    <cellStyle name="20% - Акцент2 4" xfId="310"/>
    <cellStyle name="20% - Акцент2 4 2" xfId="311"/>
    <cellStyle name="20% - Акцент2 4 3" xfId="312"/>
    <cellStyle name="20% - Акцент2 4 4" xfId="313"/>
    <cellStyle name="20% - Акцент2 4 5" xfId="314"/>
    <cellStyle name="20% - Акцент2 4 6" xfId="315"/>
    <cellStyle name="20% - Акцент2 4 7" xfId="316"/>
    <cellStyle name="20% - Акцент2 4 8" xfId="317"/>
    <cellStyle name="20% - Акцент2 4 9" xfId="318"/>
    <cellStyle name="20% - Акцент2 4_210_БВ" xfId="319"/>
    <cellStyle name="20% - Акцент2 5" xfId="320"/>
    <cellStyle name="20% - Акцент2 5 2" xfId="321"/>
    <cellStyle name="20% - Акцент2 5 3" xfId="322"/>
    <cellStyle name="20% - Акцент2 5 4" xfId="323"/>
    <cellStyle name="20% - Акцент2 5 5" xfId="324"/>
    <cellStyle name="20% - Акцент2 5 6" xfId="325"/>
    <cellStyle name="20% - Акцент2 5 7" xfId="326"/>
    <cellStyle name="20% - Акцент2 5 8" xfId="327"/>
    <cellStyle name="20% - Акцент2 5 9" xfId="328"/>
    <cellStyle name="20% - Акцент2 5_210_БВ" xfId="329"/>
    <cellStyle name="20% - Акцент2 6" xfId="330"/>
    <cellStyle name="20% - Акцент2 6 2" xfId="331"/>
    <cellStyle name="20% - Акцент2 6 3" xfId="332"/>
    <cellStyle name="20% - Акцент2 6 4" xfId="333"/>
    <cellStyle name="20% - Акцент2 6 5" xfId="334"/>
    <cellStyle name="20% - Акцент2 6 6" xfId="335"/>
    <cellStyle name="20% - Акцент2 6 7" xfId="336"/>
    <cellStyle name="20% - Акцент2 6 8" xfId="337"/>
    <cellStyle name="20% - Акцент2 6 9" xfId="338"/>
    <cellStyle name="20% - Акцент2 6_210_БВ" xfId="339"/>
    <cellStyle name="20% - Акцент2 7" xfId="340"/>
    <cellStyle name="20% - Акцент2 7 2" xfId="341"/>
    <cellStyle name="20% - Акцент2 7 3" xfId="342"/>
    <cellStyle name="20% - Акцент2 7 4" xfId="343"/>
    <cellStyle name="20% - Акцент2 7 5" xfId="344"/>
    <cellStyle name="20% - Акцент2 7 6" xfId="345"/>
    <cellStyle name="20% - Акцент2 7 7" xfId="346"/>
    <cellStyle name="20% - Акцент2 7 8" xfId="347"/>
    <cellStyle name="20% - Акцент2 7 9" xfId="348"/>
    <cellStyle name="20% - Акцент2 7_210_БВ" xfId="349"/>
    <cellStyle name="20% - Акцент2 8" xfId="350"/>
    <cellStyle name="20% - Акцент2 8 2" xfId="351"/>
    <cellStyle name="20% - Акцент2 8 3" xfId="352"/>
    <cellStyle name="20% - Акцент2 8 4" xfId="353"/>
    <cellStyle name="20% - Акцент2 8 5" xfId="354"/>
    <cellStyle name="20% - Акцент2 8 6" xfId="355"/>
    <cellStyle name="20% - Акцент2 8 7" xfId="356"/>
    <cellStyle name="20% - Акцент2 8 8" xfId="357"/>
    <cellStyle name="20% - Акцент2 8 9" xfId="358"/>
    <cellStyle name="20% - Акцент2 8_210_БВ" xfId="359"/>
    <cellStyle name="20% - Акцент2 9" xfId="360"/>
    <cellStyle name="20% - Акцент2 9 2" xfId="361"/>
    <cellStyle name="20% - Акцент2 9 3" xfId="362"/>
    <cellStyle name="20% - Акцент2 9 4" xfId="363"/>
    <cellStyle name="20% - Акцент2 9 5" xfId="364"/>
    <cellStyle name="20% - Акцент2 9 6" xfId="365"/>
    <cellStyle name="20% - Акцент2 9 7" xfId="366"/>
    <cellStyle name="20% - Акцент2 9 8" xfId="367"/>
    <cellStyle name="20% - Акцент2 9 9" xfId="368"/>
    <cellStyle name="20% - Акцент2 9_210_БВ" xfId="369"/>
    <cellStyle name="20% - Акцент3" xfId="28" builtinId="38" customBuiltin="1"/>
    <cellStyle name="20% - Акцент3 10" xfId="370"/>
    <cellStyle name="20% - Акцент3 10 2" xfId="371"/>
    <cellStyle name="20% - Акцент3 10 3" xfId="372"/>
    <cellStyle name="20% - Акцент3 10 4" xfId="373"/>
    <cellStyle name="20% - Акцент3 10 5" xfId="374"/>
    <cellStyle name="20% - Акцент3 10 6" xfId="375"/>
    <cellStyle name="20% - Акцент3 10 7" xfId="376"/>
    <cellStyle name="20% - Акцент3 10 8" xfId="377"/>
    <cellStyle name="20% - Акцент3 10 9" xfId="378"/>
    <cellStyle name="20% - Акцент3 10_210_БВ" xfId="379"/>
    <cellStyle name="20% - Акцент3 11" xfId="380"/>
    <cellStyle name="20% - Акцент3 11 2" xfId="381"/>
    <cellStyle name="20% - Акцент3 11 3" xfId="382"/>
    <cellStyle name="20% - Акцент3 11 4" xfId="383"/>
    <cellStyle name="20% - Акцент3 11 5" xfId="384"/>
    <cellStyle name="20% - Акцент3 11 6" xfId="385"/>
    <cellStyle name="20% - Акцент3 11 7" xfId="386"/>
    <cellStyle name="20% - Акцент3 11 8" xfId="387"/>
    <cellStyle name="20% - Акцент3 11 9" xfId="388"/>
    <cellStyle name="20% - Акцент3 11_210_БВ" xfId="389"/>
    <cellStyle name="20% - Акцент3 12" xfId="390"/>
    <cellStyle name="20% - Акцент3 12 2" xfId="391"/>
    <cellStyle name="20% - Акцент3 12 3" xfId="392"/>
    <cellStyle name="20% - Акцент3 12 4" xfId="393"/>
    <cellStyle name="20% - Акцент3 12 5" xfId="394"/>
    <cellStyle name="20% - Акцент3 12 6" xfId="395"/>
    <cellStyle name="20% - Акцент3 12 7" xfId="396"/>
    <cellStyle name="20% - Акцент3 12 8" xfId="397"/>
    <cellStyle name="20% - Акцент3 12 9" xfId="398"/>
    <cellStyle name="20% - Акцент3 12_210_БВ" xfId="399"/>
    <cellStyle name="20% - Акцент3 13" xfId="400"/>
    <cellStyle name="20% - Акцент3 13 2" xfId="401"/>
    <cellStyle name="20% - Акцент3 13 3" xfId="402"/>
    <cellStyle name="20% - Акцент3 13 4" xfId="403"/>
    <cellStyle name="20% - Акцент3 13 5" xfId="404"/>
    <cellStyle name="20% - Акцент3 13 6" xfId="405"/>
    <cellStyle name="20% - Акцент3 13 7" xfId="406"/>
    <cellStyle name="20% - Акцент3 13 8" xfId="407"/>
    <cellStyle name="20% - Акцент3 13 9" xfId="408"/>
    <cellStyle name="20% - Акцент3 13_210_БВ" xfId="409"/>
    <cellStyle name="20% - Акцент3 14" xfId="410"/>
    <cellStyle name="20% - Акцент3 14 2" xfId="411"/>
    <cellStyle name="20% - Акцент3 14 3" xfId="412"/>
    <cellStyle name="20% - Акцент3 14 4" xfId="413"/>
    <cellStyle name="20% - Акцент3 14 5" xfId="414"/>
    <cellStyle name="20% - Акцент3 14 6" xfId="415"/>
    <cellStyle name="20% - Акцент3 14 7" xfId="416"/>
    <cellStyle name="20% - Акцент3 14 8" xfId="417"/>
    <cellStyle name="20% - Акцент3 14 9" xfId="418"/>
    <cellStyle name="20% - Акцент3 14_210_БВ" xfId="419"/>
    <cellStyle name="20% - Акцент3 15" xfId="420"/>
    <cellStyle name="20% - Акцент3 16" xfId="421"/>
    <cellStyle name="20% - Акцент3 17" xfId="422"/>
    <cellStyle name="20% - Акцент3 18" xfId="423"/>
    <cellStyle name="20% - Акцент3 19" xfId="424"/>
    <cellStyle name="20% - Акцент3 2" xfId="425"/>
    <cellStyle name="20% - Акцент3 2 10" xfId="426"/>
    <cellStyle name="20% - Акцент3 2 11" xfId="427"/>
    <cellStyle name="20% - Акцент3 2 12" xfId="428"/>
    <cellStyle name="20% - Акцент3 2 13" xfId="429"/>
    <cellStyle name="20% - Акцент3 2 14" xfId="430"/>
    <cellStyle name="20% - Акцент3 2 15" xfId="431"/>
    <cellStyle name="20% - Акцент3 2 16" xfId="432"/>
    <cellStyle name="20% - Акцент3 2 17" xfId="433"/>
    <cellStyle name="20% - Акцент3 2 18" xfId="434"/>
    <cellStyle name="20% - Акцент3 2 2" xfId="435"/>
    <cellStyle name="20% - Акцент3 2 3" xfId="436"/>
    <cellStyle name="20% - Акцент3 2 4" xfId="437"/>
    <cellStyle name="20% - Акцент3 2 5" xfId="438"/>
    <cellStyle name="20% - Акцент3 2 6" xfId="439"/>
    <cellStyle name="20% - Акцент3 2 7" xfId="440"/>
    <cellStyle name="20% - Акцент3 2 8" xfId="441"/>
    <cellStyle name="20% - Акцент3 2 9" xfId="442"/>
    <cellStyle name="20% - Акцент3 20" xfId="443"/>
    <cellStyle name="20% - Акцент3 21" xfId="444"/>
    <cellStyle name="20% - Акцент3 22" xfId="445"/>
    <cellStyle name="20% - Акцент3 23" xfId="446"/>
    <cellStyle name="20% - Акцент3 24" xfId="447"/>
    <cellStyle name="20% - Акцент3 25" xfId="448"/>
    <cellStyle name="20% - Акцент3 26" xfId="449"/>
    <cellStyle name="20% - Акцент3 27" xfId="450"/>
    <cellStyle name="20% - Акцент3 28" xfId="451"/>
    <cellStyle name="20% - Акцент3 3" xfId="452"/>
    <cellStyle name="20% - Акцент3 3 2" xfId="453"/>
    <cellStyle name="20% - Акцент3 3 3" xfId="454"/>
    <cellStyle name="20% - Акцент3 3 4" xfId="455"/>
    <cellStyle name="20% - Акцент3 3 5" xfId="456"/>
    <cellStyle name="20% - Акцент3 3 6" xfId="457"/>
    <cellStyle name="20% - Акцент3 3 7" xfId="458"/>
    <cellStyle name="20% - Акцент3 3 8" xfId="459"/>
    <cellStyle name="20% - Акцент3 3 9" xfId="460"/>
    <cellStyle name="20% - Акцент3 4" xfId="461"/>
    <cellStyle name="20% - Акцент3 4 2" xfId="462"/>
    <cellStyle name="20% - Акцент3 4 3" xfId="463"/>
    <cellStyle name="20% - Акцент3 4 4" xfId="464"/>
    <cellStyle name="20% - Акцент3 4 5" xfId="465"/>
    <cellStyle name="20% - Акцент3 4 6" xfId="466"/>
    <cellStyle name="20% - Акцент3 4 7" xfId="467"/>
    <cellStyle name="20% - Акцент3 4 8" xfId="468"/>
    <cellStyle name="20% - Акцент3 4 9" xfId="469"/>
    <cellStyle name="20% - Акцент3 4_210_БВ" xfId="470"/>
    <cellStyle name="20% - Акцент3 5" xfId="471"/>
    <cellStyle name="20% - Акцент3 5 2" xfId="472"/>
    <cellStyle name="20% - Акцент3 5 3" xfId="473"/>
    <cellStyle name="20% - Акцент3 5 4" xfId="474"/>
    <cellStyle name="20% - Акцент3 5 5" xfId="475"/>
    <cellStyle name="20% - Акцент3 5 6" xfId="476"/>
    <cellStyle name="20% - Акцент3 5 7" xfId="477"/>
    <cellStyle name="20% - Акцент3 5 8" xfId="478"/>
    <cellStyle name="20% - Акцент3 5 9" xfId="479"/>
    <cellStyle name="20% - Акцент3 5_210_БВ" xfId="480"/>
    <cellStyle name="20% - Акцент3 6" xfId="481"/>
    <cellStyle name="20% - Акцент3 6 2" xfId="482"/>
    <cellStyle name="20% - Акцент3 6 3" xfId="483"/>
    <cellStyle name="20% - Акцент3 6 4" xfId="484"/>
    <cellStyle name="20% - Акцент3 6 5" xfId="485"/>
    <cellStyle name="20% - Акцент3 6 6" xfId="486"/>
    <cellStyle name="20% - Акцент3 6 7" xfId="487"/>
    <cellStyle name="20% - Акцент3 6 8" xfId="488"/>
    <cellStyle name="20% - Акцент3 6 9" xfId="489"/>
    <cellStyle name="20% - Акцент3 6_210_БВ" xfId="490"/>
    <cellStyle name="20% - Акцент3 7" xfId="491"/>
    <cellStyle name="20% - Акцент3 7 2" xfId="492"/>
    <cellStyle name="20% - Акцент3 7 3" xfId="493"/>
    <cellStyle name="20% - Акцент3 7 4" xfId="494"/>
    <cellStyle name="20% - Акцент3 7 5" xfId="495"/>
    <cellStyle name="20% - Акцент3 7 6" xfId="496"/>
    <cellStyle name="20% - Акцент3 7 7" xfId="497"/>
    <cellStyle name="20% - Акцент3 7 8" xfId="498"/>
    <cellStyle name="20% - Акцент3 7 9" xfId="499"/>
    <cellStyle name="20% - Акцент3 7_210_БВ" xfId="500"/>
    <cellStyle name="20% - Акцент3 8" xfId="501"/>
    <cellStyle name="20% - Акцент3 8 2" xfId="502"/>
    <cellStyle name="20% - Акцент3 8 3" xfId="503"/>
    <cellStyle name="20% - Акцент3 8 4" xfId="504"/>
    <cellStyle name="20% - Акцент3 8 5" xfId="505"/>
    <cellStyle name="20% - Акцент3 8 6" xfId="506"/>
    <cellStyle name="20% - Акцент3 8 7" xfId="507"/>
    <cellStyle name="20% - Акцент3 8 8" xfId="508"/>
    <cellStyle name="20% - Акцент3 8 9" xfId="509"/>
    <cellStyle name="20% - Акцент3 8_210_БВ" xfId="510"/>
    <cellStyle name="20% - Акцент3 9" xfId="511"/>
    <cellStyle name="20% - Акцент3 9 2" xfId="512"/>
    <cellStyle name="20% - Акцент3 9 3" xfId="513"/>
    <cellStyle name="20% - Акцент3 9 4" xfId="514"/>
    <cellStyle name="20% - Акцент3 9 5" xfId="515"/>
    <cellStyle name="20% - Акцент3 9 6" xfId="516"/>
    <cellStyle name="20% - Акцент3 9 7" xfId="517"/>
    <cellStyle name="20% - Акцент3 9 8" xfId="518"/>
    <cellStyle name="20% - Акцент3 9 9" xfId="519"/>
    <cellStyle name="20% - Акцент3 9_210_БВ" xfId="520"/>
    <cellStyle name="20% - Акцент4" xfId="32" builtinId="42" customBuiltin="1"/>
    <cellStyle name="20% - Акцент4 10" xfId="521"/>
    <cellStyle name="20% - Акцент4 10 2" xfId="522"/>
    <cellStyle name="20% - Акцент4 10 3" xfId="523"/>
    <cellStyle name="20% - Акцент4 10 4" xfId="524"/>
    <cellStyle name="20% - Акцент4 10 5" xfId="525"/>
    <cellStyle name="20% - Акцент4 10 6" xfId="526"/>
    <cellStyle name="20% - Акцент4 10 7" xfId="527"/>
    <cellStyle name="20% - Акцент4 10 8" xfId="528"/>
    <cellStyle name="20% - Акцент4 10 9" xfId="529"/>
    <cellStyle name="20% - Акцент4 10_210_БВ" xfId="530"/>
    <cellStyle name="20% - Акцент4 11" xfId="531"/>
    <cellStyle name="20% - Акцент4 11 2" xfId="532"/>
    <cellStyle name="20% - Акцент4 11 3" xfId="533"/>
    <cellStyle name="20% - Акцент4 11 4" xfId="534"/>
    <cellStyle name="20% - Акцент4 11 5" xfId="535"/>
    <cellStyle name="20% - Акцент4 11 6" xfId="536"/>
    <cellStyle name="20% - Акцент4 11 7" xfId="537"/>
    <cellStyle name="20% - Акцент4 11 8" xfId="538"/>
    <cellStyle name="20% - Акцент4 11 9" xfId="539"/>
    <cellStyle name="20% - Акцент4 11_210_БВ" xfId="540"/>
    <cellStyle name="20% - Акцент4 12" xfId="541"/>
    <cellStyle name="20% - Акцент4 12 2" xfId="542"/>
    <cellStyle name="20% - Акцент4 12 3" xfId="543"/>
    <cellStyle name="20% - Акцент4 12 4" xfId="544"/>
    <cellStyle name="20% - Акцент4 12 5" xfId="545"/>
    <cellStyle name="20% - Акцент4 12 6" xfId="546"/>
    <cellStyle name="20% - Акцент4 12 7" xfId="547"/>
    <cellStyle name="20% - Акцент4 12 8" xfId="548"/>
    <cellStyle name="20% - Акцент4 12 9" xfId="549"/>
    <cellStyle name="20% - Акцент4 12_210_БВ" xfId="550"/>
    <cellStyle name="20% - Акцент4 13" xfId="551"/>
    <cellStyle name="20% - Акцент4 13 2" xfId="552"/>
    <cellStyle name="20% - Акцент4 13 3" xfId="553"/>
    <cellStyle name="20% - Акцент4 13 4" xfId="554"/>
    <cellStyle name="20% - Акцент4 13 5" xfId="555"/>
    <cellStyle name="20% - Акцент4 13 6" xfId="556"/>
    <cellStyle name="20% - Акцент4 13 7" xfId="557"/>
    <cellStyle name="20% - Акцент4 13 8" xfId="558"/>
    <cellStyle name="20% - Акцент4 13 9" xfId="559"/>
    <cellStyle name="20% - Акцент4 13_210_БВ" xfId="560"/>
    <cellStyle name="20% - Акцент4 14" xfId="561"/>
    <cellStyle name="20% - Акцент4 14 2" xfId="562"/>
    <cellStyle name="20% - Акцент4 14 3" xfId="563"/>
    <cellStyle name="20% - Акцент4 14 4" xfId="564"/>
    <cellStyle name="20% - Акцент4 14 5" xfId="565"/>
    <cellStyle name="20% - Акцент4 14 6" xfId="566"/>
    <cellStyle name="20% - Акцент4 14 7" xfId="567"/>
    <cellStyle name="20% - Акцент4 14 8" xfId="568"/>
    <cellStyle name="20% - Акцент4 14 9" xfId="569"/>
    <cellStyle name="20% - Акцент4 14_210_БВ" xfId="570"/>
    <cellStyle name="20% - Акцент4 15" xfId="571"/>
    <cellStyle name="20% - Акцент4 16" xfId="572"/>
    <cellStyle name="20% - Акцент4 17" xfId="573"/>
    <cellStyle name="20% - Акцент4 18" xfId="574"/>
    <cellStyle name="20% - Акцент4 19" xfId="575"/>
    <cellStyle name="20% - Акцент4 2" xfId="576"/>
    <cellStyle name="20% - Акцент4 2 10" xfId="577"/>
    <cellStyle name="20% - Акцент4 2 11" xfId="578"/>
    <cellStyle name="20% - Акцент4 2 12" xfId="579"/>
    <cellStyle name="20% - Акцент4 2 13" xfId="580"/>
    <cellStyle name="20% - Акцент4 2 14" xfId="581"/>
    <cellStyle name="20% - Акцент4 2 15" xfId="582"/>
    <cellStyle name="20% - Акцент4 2 16" xfId="583"/>
    <cellStyle name="20% - Акцент4 2 17" xfId="584"/>
    <cellStyle name="20% - Акцент4 2 18" xfId="585"/>
    <cellStyle name="20% - Акцент4 2 2" xfId="586"/>
    <cellStyle name="20% - Акцент4 2 3" xfId="587"/>
    <cellStyle name="20% - Акцент4 2 4" xfId="588"/>
    <cellStyle name="20% - Акцент4 2 5" xfId="589"/>
    <cellStyle name="20% - Акцент4 2 6" xfId="590"/>
    <cellStyle name="20% - Акцент4 2 7" xfId="591"/>
    <cellStyle name="20% - Акцент4 2 8" xfId="592"/>
    <cellStyle name="20% - Акцент4 2 9" xfId="593"/>
    <cellStyle name="20% - Акцент4 20" xfId="594"/>
    <cellStyle name="20% - Акцент4 21" xfId="595"/>
    <cellStyle name="20% - Акцент4 22" xfId="596"/>
    <cellStyle name="20% - Акцент4 23" xfId="597"/>
    <cellStyle name="20% - Акцент4 24" xfId="598"/>
    <cellStyle name="20% - Акцент4 25" xfId="599"/>
    <cellStyle name="20% - Акцент4 26" xfId="600"/>
    <cellStyle name="20% - Акцент4 27" xfId="601"/>
    <cellStyle name="20% - Акцент4 28" xfId="602"/>
    <cellStyle name="20% - Акцент4 3" xfId="603"/>
    <cellStyle name="20% - Акцент4 3 2" xfId="604"/>
    <cellStyle name="20% - Акцент4 3 3" xfId="605"/>
    <cellStyle name="20% - Акцент4 3 4" xfId="606"/>
    <cellStyle name="20% - Акцент4 3 5" xfId="607"/>
    <cellStyle name="20% - Акцент4 3 6" xfId="608"/>
    <cellStyle name="20% - Акцент4 3 7" xfId="609"/>
    <cellStyle name="20% - Акцент4 3 8" xfId="610"/>
    <cellStyle name="20% - Акцент4 3 9" xfId="611"/>
    <cellStyle name="20% - Акцент4 4" xfId="612"/>
    <cellStyle name="20% - Акцент4 4 2" xfId="613"/>
    <cellStyle name="20% - Акцент4 4 3" xfId="614"/>
    <cellStyle name="20% - Акцент4 4 4" xfId="615"/>
    <cellStyle name="20% - Акцент4 4 5" xfId="616"/>
    <cellStyle name="20% - Акцент4 4 6" xfId="617"/>
    <cellStyle name="20% - Акцент4 4 7" xfId="618"/>
    <cellStyle name="20% - Акцент4 4 8" xfId="619"/>
    <cellStyle name="20% - Акцент4 4 9" xfId="620"/>
    <cellStyle name="20% - Акцент4 4_210_БВ" xfId="621"/>
    <cellStyle name="20% - Акцент4 5" xfId="622"/>
    <cellStyle name="20% - Акцент4 5 2" xfId="623"/>
    <cellStyle name="20% - Акцент4 5 3" xfId="624"/>
    <cellStyle name="20% - Акцент4 5 4" xfId="625"/>
    <cellStyle name="20% - Акцент4 5 5" xfId="626"/>
    <cellStyle name="20% - Акцент4 5 6" xfId="627"/>
    <cellStyle name="20% - Акцент4 5 7" xfId="628"/>
    <cellStyle name="20% - Акцент4 5 8" xfId="629"/>
    <cellStyle name="20% - Акцент4 5 9" xfId="630"/>
    <cellStyle name="20% - Акцент4 5_210_БВ" xfId="631"/>
    <cellStyle name="20% - Акцент4 6" xfId="632"/>
    <cellStyle name="20% - Акцент4 6 2" xfId="633"/>
    <cellStyle name="20% - Акцент4 6 3" xfId="634"/>
    <cellStyle name="20% - Акцент4 6 4" xfId="635"/>
    <cellStyle name="20% - Акцент4 6 5" xfId="636"/>
    <cellStyle name="20% - Акцент4 6 6" xfId="637"/>
    <cellStyle name="20% - Акцент4 6 7" xfId="638"/>
    <cellStyle name="20% - Акцент4 6 8" xfId="639"/>
    <cellStyle name="20% - Акцент4 6 9" xfId="640"/>
    <cellStyle name="20% - Акцент4 6_210_БВ" xfId="641"/>
    <cellStyle name="20% - Акцент4 7" xfId="642"/>
    <cellStyle name="20% - Акцент4 7 2" xfId="643"/>
    <cellStyle name="20% - Акцент4 7 3" xfId="644"/>
    <cellStyle name="20% - Акцент4 7 4" xfId="645"/>
    <cellStyle name="20% - Акцент4 7 5" xfId="646"/>
    <cellStyle name="20% - Акцент4 7 6" xfId="647"/>
    <cellStyle name="20% - Акцент4 7 7" xfId="648"/>
    <cellStyle name="20% - Акцент4 7 8" xfId="649"/>
    <cellStyle name="20% - Акцент4 7 9" xfId="650"/>
    <cellStyle name="20% - Акцент4 7_210_БВ" xfId="651"/>
    <cellStyle name="20% - Акцент4 8" xfId="652"/>
    <cellStyle name="20% - Акцент4 8 2" xfId="653"/>
    <cellStyle name="20% - Акцент4 8 3" xfId="654"/>
    <cellStyle name="20% - Акцент4 8 4" xfId="655"/>
    <cellStyle name="20% - Акцент4 8 5" xfId="656"/>
    <cellStyle name="20% - Акцент4 8 6" xfId="657"/>
    <cellStyle name="20% - Акцент4 8 7" xfId="658"/>
    <cellStyle name="20% - Акцент4 8 8" xfId="659"/>
    <cellStyle name="20% - Акцент4 8 9" xfId="660"/>
    <cellStyle name="20% - Акцент4 8_210_БВ" xfId="661"/>
    <cellStyle name="20% - Акцент4 9" xfId="662"/>
    <cellStyle name="20% - Акцент4 9 2" xfId="663"/>
    <cellStyle name="20% - Акцент4 9 3" xfId="664"/>
    <cellStyle name="20% - Акцент4 9 4" xfId="665"/>
    <cellStyle name="20% - Акцент4 9 5" xfId="666"/>
    <cellStyle name="20% - Акцент4 9 6" xfId="667"/>
    <cellStyle name="20% - Акцент4 9 7" xfId="668"/>
    <cellStyle name="20% - Акцент4 9 8" xfId="669"/>
    <cellStyle name="20% - Акцент4 9 9" xfId="670"/>
    <cellStyle name="20% - Акцент4 9_210_БВ" xfId="671"/>
    <cellStyle name="20% - Акцент5" xfId="36" builtinId="46" customBuiltin="1"/>
    <cellStyle name="20% - Акцент5 10" xfId="672"/>
    <cellStyle name="20% - Акцент5 10 2" xfId="673"/>
    <cellStyle name="20% - Акцент5 10 3" xfId="674"/>
    <cellStyle name="20% - Акцент5 10 4" xfId="675"/>
    <cellStyle name="20% - Акцент5 10 5" xfId="676"/>
    <cellStyle name="20% - Акцент5 10 6" xfId="677"/>
    <cellStyle name="20% - Акцент5 10 7" xfId="678"/>
    <cellStyle name="20% - Акцент5 10 8" xfId="679"/>
    <cellStyle name="20% - Акцент5 10 9" xfId="680"/>
    <cellStyle name="20% - Акцент5 10_210_БВ" xfId="681"/>
    <cellStyle name="20% - Акцент5 11" xfId="682"/>
    <cellStyle name="20% - Акцент5 11 2" xfId="683"/>
    <cellStyle name="20% - Акцент5 11 3" xfId="684"/>
    <cellStyle name="20% - Акцент5 11 4" xfId="685"/>
    <cellStyle name="20% - Акцент5 11 5" xfId="686"/>
    <cellStyle name="20% - Акцент5 11 6" xfId="687"/>
    <cellStyle name="20% - Акцент5 11 7" xfId="688"/>
    <cellStyle name="20% - Акцент5 11 8" xfId="689"/>
    <cellStyle name="20% - Акцент5 11 9" xfId="690"/>
    <cellStyle name="20% - Акцент5 11_210_БВ" xfId="691"/>
    <cellStyle name="20% - Акцент5 12" xfId="692"/>
    <cellStyle name="20% - Акцент5 12 2" xfId="693"/>
    <cellStyle name="20% - Акцент5 12 3" xfId="694"/>
    <cellStyle name="20% - Акцент5 12 4" xfId="695"/>
    <cellStyle name="20% - Акцент5 12 5" xfId="696"/>
    <cellStyle name="20% - Акцент5 12 6" xfId="697"/>
    <cellStyle name="20% - Акцент5 12 7" xfId="698"/>
    <cellStyle name="20% - Акцент5 12 8" xfId="699"/>
    <cellStyle name="20% - Акцент5 12 9" xfId="700"/>
    <cellStyle name="20% - Акцент5 12_210_БВ" xfId="701"/>
    <cellStyle name="20% - Акцент5 13" xfId="702"/>
    <cellStyle name="20% - Акцент5 13 2" xfId="703"/>
    <cellStyle name="20% - Акцент5 13 3" xfId="704"/>
    <cellStyle name="20% - Акцент5 13 4" xfId="705"/>
    <cellStyle name="20% - Акцент5 13 5" xfId="706"/>
    <cellStyle name="20% - Акцент5 13 6" xfId="707"/>
    <cellStyle name="20% - Акцент5 13 7" xfId="708"/>
    <cellStyle name="20% - Акцент5 13 8" xfId="709"/>
    <cellStyle name="20% - Акцент5 13 9" xfId="710"/>
    <cellStyle name="20% - Акцент5 13_210_БВ" xfId="711"/>
    <cellStyle name="20% - Акцент5 14" xfId="712"/>
    <cellStyle name="20% - Акцент5 14 2" xfId="713"/>
    <cellStyle name="20% - Акцент5 14 3" xfId="714"/>
    <cellStyle name="20% - Акцент5 14 4" xfId="715"/>
    <cellStyle name="20% - Акцент5 14 5" xfId="716"/>
    <cellStyle name="20% - Акцент5 14 6" xfId="717"/>
    <cellStyle name="20% - Акцент5 14 7" xfId="718"/>
    <cellStyle name="20% - Акцент5 14 8" xfId="719"/>
    <cellStyle name="20% - Акцент5 14 9" xfId="720"/>
    <cellStyle name="20% - Акцент5 14_210_БВ" xfId="721"/>
    <cellStyle name="20% - Акцент5 15" xfId="722"/>
    <cellStyle name="20% - Акцент5 16" xfId="723"/>
    <cellStyle name="20% - Акцент5 17" xfId="724"/>
    <cellStyle name="20% - Акцент5 18" xfId="725"/>
    <cellStyle name="20% - Акцент5 19" xfId="726"/>
    <cellStyle name="20% - Акцент5 2" xfId="727"/>
    <cellStyle name="20% - Акцент5 2 10" xfId="728"/>
    <cellStyle name="20% - Акцент5 2 11" xfId="729"/>
    <cellStyle name="20% - Акцент5 2 12" xfId="730"/>
    <cellStyle name="20% - Акцент5 2 13" xfId="731"/>
    <cellStyle name="20% - Акцент5 2 14" xfId="732"/>
    <cellStyle name="20% - Акцент5 2 15" xfId="733"/>
    <cellStyle name="20% - Акцент5 2 16" xfId="734"/>
    <cellStyle name="20% - Акцент5 2 17" xfId="735"/>
    <cellStyle name="20% - Акцент5 2 18" xfId="736"/>
    <cellStyle name="20% - Акцент5 2 2" xfId="737"/>
    <cellStyle name="20% - Акцент5 2 3" xfId="738"/>
    <cellStyle name="20% - Акцент5 2 4" xfId="739"/>
    <cellStyle name="20% - Акцент5 2 5" xfId="740"/>
    <cellStyle name="20% - Акцент5 2 6" xfId="741"/>
    <cellStyle name="20% - Акцент5 2 7" xfId="742"/>
    <cellStyle name="20% - Акцент5 2 8" xfId="743"/>
    <cellStyle name="20% - Акцент5 2 9" xfId="744"/>
    <cellStyle name="20% - Акцент5 20" xfId="745"/>
    <cellStyle name="20% - Акцент5 21" xfId="746"/>
    <cellStyle name="20% - Акцент5 22" xfId="747"/>
    <cellStyle name="20% - Акцент5 23" xfId="748"/>
    <cellStyle name="20% - Акцент5 24" xfId="749"/>
    <cellStyle name="20% - Акцент5 25" xfId="750"/>
    <cellStyle name="20% - Акцент5 26" xfId="751"/>
    <cellStyle name="20% - Акцент5 27" xfId="752"/>
    <cellStyle name="20% - Акцент5 28" xfId="753"/>
    <cellStyle name="20% - Акцент5 3" xfId="754"/>
    <cellStyle name="20% - Акцент5 3 2" xfId="755"/>
    <cellStyle name="20% - Акцент5 3 3" xfId="756"/>
    <cellStyle name="20% - Акцент5 3 4" xfId="757"/>
    <cellStyle name="20% - Акцент5 3 5" xfId="758"/>
    <cellStyle name="20% - Акцент5 3 6" xfId="759"/>
    <cellStyle name="20% - Акцент5 3 7" xfId="760"/>
    <cellStyle name="20% - Акцент5 3 8" xfId="761"/>
    <cellStyle name="20% - Акцент5 3 9" xfId="762"/>
    <cellStyle name="20% - Акцент5 4" xfId="763"/>
    <cellStyle name="20% - Акцент5 4 2" xfId="764"/>
    <cellStyle name="20% - Акцент5 4 3" xfId="765"/>
    <cellStyle name="20% - Акцент5 4 4" xfId="766"/>
    <cellStyle name="20% - Акцент5 4 5" xfId="767"/>
    <cellStyle name="20% - Акцент5 4 6" xfId="768"/>
    <cellStyle name="20% - Акцент5 4 7" xfId="769"/>
    <cellStyle name="20% - Акцент5 4 8" xfId="770"/>
    <cellStyle name="20% - Акцент5 4 9" xfId="771"/>
    <cellStyle name="20% - Акцент5 4_210_БВ" xfId="772"/>
    <cellStyle name="20% - Акцент5 5" xfId="773"/>
    <cellStyle name="20% - Акцент5 5 2" xfId="774"/>
    <cellStyle name="20% - Акцент5 5 3" xfId="775"/>
    <cellStyle name="20% - Акцент5 5 4" xfId="776"/>
    <cellStyle name="20% - Акцент5 5 5" xfId="777"/>
    <cellStyle name="20% - Акцент5 5 6" xfId="778"/>
    <cellStyle name="20% - Акцент5 5 7" xfId="779"/>
    <cellStyle name="20% - Акцент5 5 8" xfId="780"/>
    <cellStyle name="20% - Акцент5 5 9" xfId="781"/>
    <cellStyle name="20% - Акцент5 5_210_БВ" xfId="782"/>
    <cellStyle name="20% - Акцент5 6" xfId="783"/>
    <cellStyle name="20% - Акцент5 6 2" xfId="784"/>
    <cellStyle name="20% - Акцент5 6 3" xfId="785"/>
    <cellStyle name="20% - Акцент5 6 4" xfId="786"/>
    <cellStyle name="20% - Акцент5 6 5" xfId="787"/>
    <cellStyle name="20% - Акцент5 6 6" xfId="788"/>
    <cellStyle name="20% - Акцент5 6 7" xfId="789"/>
    <cellStyle name="20% - Акцент5 6 8" xfId="790"/>
    <cellStyle name="20% - Акцент5 6 9" xfId="791"/>
    <cellStyle name="20% - Акцент5 6_210_БВ" xfId="792"/>
    <cellStyle name="20% - Акцент5 7" xfId="793"/>
    <cellStyle name="20% - Акцент5 7 2" xfId="794"/>
    <cellStyle name="20% - Акцент5 7 3" xfId="795"/>
    <cellStyle name="20% - Акцент5 7 4" xfId="796"/>
    <cellStyle name="20% - Акцент5 7 5" xfId="797"/>
    <cellStyle name="20% - Акцент5 7 6" xfId="798"/>
    <cellStyle name="20% - Акцент5 7 7" xfId="799"/>
    <cellStyle name="20% - Акцент5 7 8" xfId="800"/>
    <cellStyle name="20% - Акцент5 7 9" xfId="801"/>
    <cellStyle name="20% - Акцент5 7_210_БВ" xfId="802"/>
    <cellStyle name="20% - Акцент5 8" xfId="803"/>
    <cellStyle name="20% - Акцент5 8 2" xfId="804"/>
    <cellStyle name="20% - Акцент5 8 3" xfId="805"/>
    <cellStyle name="20% - Акцент5 8 4" xfId="806"/>
    <cellStyle name="20% - Акцент5 8 5" xfId="807"/>
    <cellStyle name="20% - Акцент5 8 6" xfId="808"/>
    <cellStyle name="20% - Акцент5 8 7" xfId="809"/>
    <cellStyle name="20% - Акцент5 8 8" xfId="810"/>
    <cellStyle name="20% - Акцент5 8 9" xfId="811"/>
    <cellStyle name="20% - Акцент5 8_210_БВ" xfId="812"/>
    <cellStyle name="20% - Акцент5 9" xfId="813"/>
    <cellStyle name="20% - Акцент5 9 2" xfId="814"/>
    <cellStyle name="20% - Акцент5 9 3" xfId="815"/>
    <cellStyle name="20% - Акцент5 9 4" xfId="816"/>
    <cellStyle name="20% - Акцент5 9 5" xfId="817"/>
    <cellStyle name="20% - Акцент5 9 6" xfId="818"/>
    <cellStyle name="20% - Акцент5 9 7" xfId="819"/>
    <cellStyle name="20% - Акцент5 9 8" xfId="820"/>
    <cellStyle name="20% - Акцент5 9 9" xfId="821"/>
    <cellStyle name="20% - Акцент5 9_210_БВ" xfId="822"/>
    <cellStyle name="20% - Акцент6" xfId="40" builtinId="50" customBuiltin="1"/>
    <cellStyle name="20% - Акцент6 10" xfId="823"/>
    <cellStyle name="20% - Акцент6 10 2" xfId="824"/>
    <cellStyle name="20% - Акцент6 10 3" xfId="825"/>
    <cellStyle name="20% - Акцент6 10 4" xfId="826"/>
    <cellStyle name="20% - Акцент6 10 5" xfId="827"/>
    <cellStyle name="20% - Акцент6 10 6" xfId="828"/>
    <cellStyle name="20% - Акцент6 10 7" xfId="829"/>
    <cellStyle name="20% - Акцент6 10 8" xfId="830"/>
    <cellStyle name="20% - Акцент6 10 9" xfId="831"/>
    <cellStyle name="20% - Акцент6 10_210_БВ" xfId="832"/>
    <cellStyle name="20% - Акцент6 11" xfId="833"/>
    <cellStyle name="20% - Акцент6 11 2" xfId="834"/>
    <cellStyle name="20% - Акцент6 11 3" xfId="835"/>
    <cellStyle name="20% - Акцент6 11 4" xfId="836"/>
    <cellStyle name="20% - Акцент6 11 5" xfId="837"/>
    <cellStyle name="20% - Акцент6 11 6" xfId="838"/>
    <cellStyle name="20% - Акцент6 11 7" xfId="839"/>
    <cellStyle name="20% - Акцент6 11 8" xfId="840"/>
    <cellStyle name="20% - Акцент6 11 9" xfId="841"/>
    <cellStyle name="20% - Акцент6 11_210_БВ" xfId="842"/>
    <cellStyle name="20% - Акцент6 12" xfId="843"/>
    <cellStyle name="20% - Акцент6 12 2" xfId="844"/>
    <cellStyle name="20% - Акцент6 12 3" xfId="845"/>
    <cellStyle name="20% - Акцент6 12 4" xfId="846"/>
    <cellStyle name="20% - Акцент6 12 5" xfId="847"/>
    <cellStyle name="20% - Акцент6 12 6" xfId="848"/>
    <cellStyle name="20% - Акцент6 12 7" xfId="849"/>
    <cellStyle name="20% - Акцент6 12 8" xfId="850"/>
    <cellStyle name="20% - Акцент6 12 9" xfId="851"/>
    <cellStyle name="20% - Акцент6 12_210_БВ" xfId="852"/>
    <cellStyle name="20% - Акцент6 13" xfId="853"/>
    <cellStyle name="20% - Акцент6 13 2" xfId="854"/>
    <cellStyle name="20% - Акцент6 13 3" xfId="855"/>
    <cellStyle name="20% - Акцент6 13 4" xfId="856"/>
    <cellStyle name="20% - Акцент6 13 5" xfId="857"/>
    <cellStyle name="20% - Акцент6 13 6" xfId="858"/>
    <cellStyle name="20% - Акцент6 13 7" xfId="859"/>
    <cellStyle name="20% - Акцент6 13 8" xfId="860"/>
    <cellStyle name="20% - Акцент6 13 9" xfId="861"/>
    <cellStyle name="20% - Акцент6 13_210_БВ" xfId="862"/>
    <cellStyle name="20% - Акцент6 14" xfId="863"/>
    <cellStyle name="20% - Акцент6 14 2" xfId="864"/>
    <cellStyle name="20% - Акцент6 14 3" xfId="865"/>
    <cellStyle name="20% - Акцент6 14 4" xfId="866"/>
    <cellStyle name="20% - Акцент6 14 5" xfId="867"/>
    <cellStyle name="20% - Акцент6 14 6" xfId="868"/>
    <cellStyle name="20% - Акцент6 14 7" xfId="869"/>
    <cellStyle name="20% - Акцент6 14 8" xfId="870"/>
    <cellStyle name="20% - Акцент6 14 9" xfId="871"/>
    <cellStyle name="20% - Акцент6 14_210_БВ" xfId="872"/>
    <cellStyle name="20% - Акцент6 15" xfId="873"/>
    <cellStyle name="20% - Акцент6 16" xfId="874"/>
    <cellStyle name="20% - Акцент6 17" xfId="875"/>
    <cellStyle name="20% - Акцент6 18" xfId="876"/>
    <cellStyle name="20% - Акцент6 19" xfId="877"/>
    <cellStyle name="20% - Акцент6 2" xfId="878"/>
    <cellStyle name="20% - Акцент6 2 10" xfId="879"/>
    <cellStyle name="20% - Акцент6 2 11" xfId="880"/>
    <cellStyle name="20% - Акцент6 2 12" xfId="881"/>
    <cellStyle name="20% - Акцент6 2 13" xfId="882"/>
    <cellStyle name="20% - Акцент6 2 14" xfId="883"/>
    <cellStyle name="20% - Акцент6 2 15" xfId="884"/>
    <cellStyle name="20% - Акцент6 2 16" xfId="885"/>
    <cellStyle name="20% - Акцент6 2 17" xfId="886"/>
    <cellStyle name="20% - Акцент6 2 18" xfId="887"/>
    <cellStyle name="20% - Акцент6 2 2" xfId="888"/>
    <cellStyle name="20% - Акцент6 2 3" xfId="889"/>
    <cellStyle name="20% - Акцент6 2 4" xfId="890"/>
    <cellStyle name="20% - Акцент6 2 5" xfId="891"/>
    <cellStyle name="20% - Акцент6 2 6" xfId="892"/>
    <cellStyle name="20% - Акцент6 2 7" xfId="893"/>
    <cellStyle name="20% - Акцент6 2 8" xfId="894"/>
    <cellStyle name="20% - Акцент6 2 9" xfId="895"/>
    <cellStyle name="20% - Акцент6 20" xfId="896"/>
    <cellStyle name="20% - Акцент6 21" xfId="897"/>
    <cellStyle name="20% - Акцент6 22" xfId="898"/>
    <cellStyle name="20% - Акцент6 23" xfId="899"/>
    <cellStyle name="20% - Акцент6 24" xfId="900"/>
    <cellStyle name="20% - Акцент6 25" xfId="901"/>
    <cellStyle name="20% - Акцент6 26" xfId="902"/>
    <cellStyle name="20% - Акцент6 27" xfId="903"/>
    <cellStyle name="20% - Акцент6 28" xfId="904"/>
    <cellStyle name="20% - Акцент6 3" xfId="905"/>
    <cellStyle name="20% - Акцент6 3 2" xfId="906"/>
    <cellStyle name="20% - Акцент6 3 3" xfId="907"/>
    <cellStyle name="20% - Акцент6 3 4" xfId="908"/>
    <cellStyle name="20% - Акцент6 3 5" xfId="909"/>
    <cellStyle name="20% - Акцент6 3 6" xfId="910"/>
    <cellStyle name="20% - Акцент6 3 7" xfId="911"/>
    <cellStyle name="20% - Акцент6 3 8" xfId="912"/>
    <cellStyle name="20% - Акцент6 3 9" xfId="913"/>
    <cellStyle name="20% - Акцент6 4" xfId="914"/>
    <cellStyle name="20% - Акцент6 4 2" xfId="915"/>
    <cellStyle name="20% - Акцент6 4 3" xfId="916"/>
    <cellStyle name="20% - Акцент6 4 4" xfId="917"/>
    <cellStyle name="20% - Акцент6 4 5" xfId="918"/>
    <cellStyle name="20% - Акцент6 4 6" xfId="919"/>
    <cellStyle name="20% - Акцент6 4 7" xfId="920"/>
    <cellStyle name="20% - Акцент6 4 8" xfId="921"/>
    <cellStyle name="20% - Акцент6 4 9" xfId="922"/>
    <cellStyle name="20% - Акцент6 4_210_БВ" xfId="923"/>
    <cellStyle name="20% - Акцент6 5" xfId="924"/>
    <cellStyle name="20% - Акцент6 5 2" xfId="925"/>
    <cellStyle name="20% - Акцент6 5 3" xfId="926"/>
    <cellStyle name="20% - Акцент6 5 4" xfId="927"/>
    <cellStyle name="20% - Акцент6 5 5" xfId="928"/>
    <cellStyle name="20% - Акцент6 5 6" xfId="929"/>
    <cellStyle name="20% - Акцент6 5 7" xfId="930"/>
    <cellStyle name="20% - Акцент6 5 8" xfId="931"/>
    <cellStyle name="20% - Акцент6 5 9" xfId="932"/>
    <cellStyle name="20% - Акцент6 5_210_БВ" xfId="933"/>
    <cellStyle name="20% - Акцент6 6" xfId="934"/>
    <cellStyle name="20% - Акцент6 6 2" xfId="935"/>
    <cellStyle name="20% - Акцент6 6 3" xfId="936"/>
    <cellStyle name="20% - Акцент6 6 4" xfId="937"/>
    <cellStyle name="20% - Акцент6 6 5" xfId="938"/>
    <cellStyle name="20% - Акцент6 6 6" xfId="939"/>
    <cellStyle name="20% - Акцент6 6 7" xfId="940"/>
    <cellStyle name="20% - Акцент6 6 8" xfId="941"/>
    <cellStyle name="20% - Акцент6 6 9" xfId="942"/>
    <cellStyle name="20% - Акцент6 6_210_БВ" xfId="943"/>
    <cellStyle name="20% - Акцент6 7" xfId="944"/>
    <cellStyle name="20% - Акцент6 7 2" xfId="945"/>
    <cellStyle name="20% - Акцент6 7 3" xfId="946"/>
    <cellStyle name="20% - Акцент6 7 4" xfId="947"/>
    <cellStyle name="20% - Акцент6 7 5" xfId="948"/>
    <cellStyle name="20% - Акцент6 7 6" xfId="949"/>
    <cellStyle name="20% - Акцент6 7 7" xfId="950"/>
    <cellStyle name="20% - Акцент6 7 8" xfId="951"/>
    <cellStyle name="20% - Акцент6 7 9" xfId="952"/>
    <cellStyle name="20% - Акцент6 7_210_БВ" xfId="953"/>
    <cellStyle name="20% - Акцент6 8" xfId="954"/>
    <cellStyle name="20% - Акцент6 8 2" xfId="955"/>
    <cellStyle name="20% - Акцент6 8 3" xfId="956"/>
    <cellStyle name="20% - Акцент6 8 4" xfId="957"/>
    <cellStyle name="20% - Акцент6 8 5" xfId="958"/>
    <cellStyle name="20% - Акцент6 8 6" xfId="959"/>
    <cellStyle name="20% - Акцент6 8 7" xfId="960"/>
    <cellStyle name="20% - Акцент6 8 8" xfId="961"/>
    <cellStyle name="20% - Акцент6 8 9" xfId="962"/>
    <cellStyle name="20% - Акцент6 8_210_БВ" xfId="963"/>
    <cellStyle name="20% - Акцент6 9" xfId="964"/>
    <cellStyle name="20% - Акцент6 9 2" xfId="965"/>
    <cellStyle name="20% - Акцент6 9 3" xfId="966"/>
    <cellStyle name="20% - Акцент6 9 4" xfId="967"/>
    <cellStyle name="20% - Акцент6 9 5" xfId="968"/>
    <cellStyle name="20% - Акцент6 9 6" xfId="969"/>
    <cellStyle name="20% - Акцент6 9 7" xfId="970"/>
    <cellStyle name="20% - Акцент6 9 8" xfId="971"/>
    <cellStyle name="20% - Акцент6 9 9" xfId="972"/>
    <cellStyle name="20% - Акцент6 9_210_БВ" xfId="973"/>
    <cellStyle name="40% - Accent1" xfId="974"/>
    <cellStyle name="40% - Accent2" xfId="975"/>
    <cellStyle name="40% - Accent3" xfId="976"/>
    <cellStyle name="40% - Accent4" xfId="977"/>
    <cellStyle name="40% - Accent5" xfId="978"/>
    <cellStyle name="40% - Accent6" xfId="979"/>
    <cellStyle name="40% - Акцент1" xfId="21" builtinId="31" customBuiltin="1"/>
    <cellStyle name="40% - Акцент1 10" xfId="980"/>
    <cellStyle name="40% - Акцент1 10 2" xfId="981"/>
    <cellStyle name="40% - Акцент1 10 3" xfId="982"/>
    <cellStyle name="40% - Акцент1 10 4" xfId="983"/>
    <cellStyle name="40% - Акцент1 10 5" xfId="984"/>
    <cellStyle name="40% - Акцент1 10 6" xfId="985"/>
    <cellStyle name="40% - Акцент1 10 7" xfId="986"/>
    <cellStyle name="40% - Акцент1 10 8" xfId="987"/>
    <cellStyle name="40% - Акцент1 10 9" xfId="988"/>
    <cellStyle name="40% - Акцент1 10_210_БВ" xfId="989"/>
    <cellStyle name="40% - Акцент1 11" xfId="990"/>
    <cellStyle name="40% - Акцент1 11 2" xfId="991"/>
    <cellStyle name="40% - Акцент1 11 3" xfId="992"/>
    <cellStyle name="40% - Акцент1 11 4" xfId="993"/>
    <cellStyle name="40% - Акцент1 11 5" xfId="994"/>
    <cellStyle name="40% - Акцент1 11 6" xfId="995"/>
    <cellStyle name="40% - Акцент1 11 7" xfId="996"/>
    <cellStyle name="40% - Акцент1 11 8" xfId="997"/>
    <cellStyle name="40% - Акцент1 11 9" xfId="998"/>
    <cellStyle name="40% - Акцент1 11_210_БВ" xfId="999"/>
    <cellStyle name="40% - Акцент1 12" xfId="1000"/>
    <cellStyle name="40% - Акцент1 12 2" xfId="1001"/>
    <cellStyle name="40% - Акцент1 12 3" xfId="1002"/>
    <cellStyle name="40% - Акцент1 12 4" xfId="1003"/>
    <cellStyle name="40% - Акцент1 12 5" xfId="1004"/>
    <cellStyle name="40% - Акцент1 12 6" xfId="1005"/>
    <cellStyle name="40% - Акцент1 12 7" xfId="1006"/>
    <cellStyle name="40% - Акцент1 12 8" xfId="1007"/>
    <cellStyle name="40% - Акцент1 12 9" xfId="1008"/>
    <cellStyle name="40% - Акцент1 12_210_БВ" xfId="1009"/>
    <cellStyle name="40% - Акцент1 13" xfId="1010"/>
    <cellStyle name="40% - Акцент1 13 2" xfId="1011"/>
    <cellStyle name="40% - Акцент1 13 3" xfId="1012"/>
    <cellStyle name="40% - Акцент1 13 4" xfId="1013"/>
    <cellStyle name="40% - Акцент1 13 5" xfId="1014"/>
    <cellStyle name="40% - Акцент1 13 6" xfId="1015"/>
    <cellStyle name="40% - Акцент1 13 7" xfId="1016"/>
    <cellStyle name="40% - Акцент1 13 8" xfId="1017"/>
    <cellStyle name="40% - Акцент1 13 9" xfId="1018"/>
    <cellStyle name="40% - Акцент1 13_210_БВ" xfId="1019"/>
    <cellStyle name="40% - Акцент1 14" xfId="1020"/>
    <cellStyle name="40% - Акцент1 14 2" xfId="1021"/>
    <cellStyle name="40% - Акцент1 14 3" xfId="1022"/>
    <cellStyle name="40% - Акцент1 14 4" xfId="1023"/>
    <cellStyle name="40% - Акцент1 14 5" xfId="1024"/>
    <cellStyle name="40% - Акцент1 14 6" xfId="1025"/>
    <cellStyle name="40% - Акцент1 14 7" xfId="1026"/>
    <cellStyle name="40% - Акцент1 14 8" xfId="1027"/>
    <cellStyle name="40% - Акцент1 14 9" xfId="1028"/>
    <cellStyle name="40% - Акцент1 14_210_БВ" xfId="1029"/>
    <cellStyle name="40% - Акцент1 15" xfId="1030"/>
    <cellStyle name="40% - Акцент1 16" xfId="1031"/>
    <cellStyle name="40% - Акцент1 17" xfId="1032"/>
    <cellStyle name="40% - Акцент1 18" xfId="1033"/>
    <cellStyle name="40% - Акцент1 19" xfId="1034"/>
    <cellStyle name="40% - Акцент1 2" xfId="1035"/>
    <cellStyle name="40% - Акцент1 2 10" xfId="1036"/>
    <cellStyle name="40% - Акцент1 2 11" xfId="1037"/>
    <cellStyle name="40% - Акцент1 2 12" xfId="1038"/>
    <cellStyle name="40% - Акцент1 2 13" xfId="1039"/>
    <cellStyle name="40% - Акцент1 2 14" xfId="1040"/>
    <cellStyle name="40% - Акцент1 2 15" xfId="1041"/>
    <cellStyle name="40% - Акцент1 2 16" xfId="1042"/>
    <cellStyle name="40% - Акцент1 2 17" xfId="1043"/>
    <cellStyle name="40% - Акцент1 2 18" xfId="1044"/>
    <cellStyle name="40% - Акцент1 2 2" xfId="1045"/>
    <cellStyle name="40% - Акцент1 2 3" xfId="1046"/>
    <cellStyle name="40% - Акцент1 2 4" xfId="1047"/>
    <cellStyle name="40% - Акцент1 2 5" xfId="1048"/>
    <cellStyle name="40% - Акцент1 2 6" xfId="1049"/>
    <cellStyle name="40% - Акцент1 2 7" xfId="1050"/>
    <cellStyle name="40% - Акцент1 2 8" xfId="1051"/>
    <cellStyle name="40% - Акцент1 2 9" xfId="1052"/>
    <cellStyle name="40% - Акцент1 20" xfId="1053"/>
    <cellStyle name="40% - Акцент1 21" xfId="1054"/>
    <cellStyle name="40% - Акцент1 22" xfId="1055"/>
    <cellStyle name="40% - Акцент1 23" xfId="1056"/>
    <cellStyle name="40% - Акцент1 24" xfId="1057"/>
    <cellStyle name="40% - Акцент1 25" xfId="1058"/>
    <cellStyle name="40% - Акцент1 26" xfId="1059"/>
    <cellStyle name="40% - Акцент1 27" xfId="1060"/>
    <cellStyle name="40% - Акцент1 28" xfId="1061"/>
    <cellStyle name="40% - Акцент1 3" xfId="1062"/>
    <cellStyle name="40% - Акцент1 3 2" xfId="1063"/>
    <cellStyle name="40% - Акцент1 3 3" xfId="1064"/>
    <cellStyle name="40% - Акцент1 3 4" xfId="1065"/>
    <cellStyle name="40% - Акцент1 3 5" xfId="1066"/>
    <cellStyle name="40% - Акцент1 3 6" xfId="1067"/>
    <cellStyle name="40% - Акцент1 3 7" xfId="1068"/>
    <cellStyle name="40% - Акцент1 3 8" xfId="1069"/>
    <cellStyle name="40% - Акцент1 3 9" xfId="1070"/>
    <cellStyle name="40% - Акцент1 4" xfId="1071"/>
    <cellStyle name="40% - Акцент1 4 2" xfId="1072"/>
    <cellStyle name="40% - Акцент1 4 3" xfId="1073"/>
    <cellStyle name="40% - Акцент1 4 4" xfId="1074"/>
    <cellStyle name="40% - Акцент1 4 5" xfId="1075"/>
    <cellStyle name="40% - Акцент1 4 6" xfId="1076"/>
    <cellStyle name="40% - Акцент1 4 7" xfId="1077"/>
    <cellStyle name="40% - Акцент1 4 8" xfId="1078"/>
    <cellStyle name="40% - Акцент1 4 9" xfId="1079"/>
    <cellStyle name="40% - Акцент1 4_210_БВ" xfId="1080"/>
    <cellStyle name="40% - Акцент1 5" xfId="1081"/>
    <cellStyle name="40% - Акцент1 5 2" xfId="1082"/>
    <cellStyle name="40% - Акцент1 5 3" xfId="1083"/>
    <cellStyle name="40% - Акцент1 5 4" xfId="1084"/>
    <cellStyle name="40% - Акцент1 5 5" xfId="1085"/>
    <cellStyle name="40% - Акцент1 5 6" xfId="1086"/>
    <cellStyle name="40% - Акцент1 5 7" xfId="1087"/>
    <cellStyle name="40% - Акцент1 5 8" xfId="1088"/>
    <cellStyle name="40% - Акцент1 5 9" xfId="1089"/>
    <cellStyle name="40% - Акцент1 5_210_БВ" xfId="1090"/>
    <cellStyle name="40% - Акцент1 6" xfId="1091"/>
    <cellStyle name="40% - Акцент1 6 2" xfId="1092"/>
    <cellStyle name="40% - Акцент1 6 3" xfId="1093"/>
    <cellStyle name="40% - Акцент1 6 4" xfId="1094"/>
    <cellStyle name="40% - Акцент1 6 5" xfId="1095"/>
    <cellStyle name="40% - Акцент1 6 6" xfId="1096"/>
    <cellStyle name="40% - Акцент1 6 7" xfId="1097"/>
    <cellStyle name="40% - Акцент1 6 8" xfId="1098"/>
    <cellStyle name="40% - Акцент1 6 9" xfId="1099"/>
    <cellStyle name="40% - Акцент1 6_210_БВ" xfId="1100"/>
    <cellStyle name="40% - Акцент1 7" xfId="1101"/>
    <cellStyle name="40% - Акцент1 7 2" xfId="1102"/>
    <cellStyle name="40% - Акцент1 7 3" xfId="1103"/>
    <cellStyle name="40% - Акцент1 7 4" xfId="1104"/>
    <cellStyle name="40% - Акцент1 7 5" xfId="1105"/>
    <cellStyle name="40% - Акцент1 7 6" xfId="1106"/>
    <cellStyle name="40% - Акцент1 7 7" xfId="1107"/>
    <cellStyle name="40% - Акцент1 7 8" xfId="1108"/>
    <cellStyle name="40% - Акцент1 7 9" xfId="1109"/>
    <cellStyle name="40% - Акцент1 7_210_БВ" xfId="1110"/>
    <cellStyle name="40% - Акцент1 8" xfId="1111"/>
    <cellStyle name="40% - Акцент1 8 2" xfId="1112"/>
    <cellStyle name="40% - Акцент1 8 3" xfId="1113"/>
    <cellStyle name="40% - Акцент1 8 4" xfId="1114"/>
    <cellStyle name="40% - Акцент1 8 5" xfId="1115"/>
    <cellStyle name="40% - Акцент1 8 6" xfId="1116"/>
    <cellStyle name="40% - Акцент1 8 7" xfId="1117"/>
    <cellStyle name="40% - Акцент1 8 8" xfId="1118"/>
    <cellStyle name="40% - Акцент1 8 9" xfId="1119"/>
    <cellStyle name="40% - Акцент1 8_210_БВ" xfId="1120"/>
    <cellStyle name="40% - Акцент1 9" xfId="1121"/>
    <cellStyle name="40% - Акцент1 9 2" xfId="1122"/>
    <cellStyle name="40% - Акцент1 9 3" xfId="1123"/>
    <cellStyle name="40% - Акцент1 9 4" xfId="1124"/>
    <cellStyle name="40% - Акцент1 9 5" xfId="1125"/>
    <cellStyle name="40% - Акцент1 9 6" xfId="1126"/>
    <cellStyle name="40% - Акцент1 9 7" xfId="1127"/>
    <cellStyle name="40% - Акцент1 9 8" xfId="1128"/>
    <cellStyle name="40% - Акцент1 9 9" xfId="1129"/>
    <cellStyle name="40% - Акцент1 9_210_БВ" xfId="1130"/>
    <cellStyle name="40% - Акцент2" xfId="25" builtinId="35" customBuiltin="1"/>
    <cellStyle name="40% - Акцент2 10" xfId="1131"/>
    <cellStyle name="40% - Акцент2 10 2" xfId="1132"/>
    <cellStyle name="40% - Акцент2 10 3" xfId="1133"/>
    <cellStyle name="40% - Акцент2 10 4" xfId="1134"/>
    <cellStyle name="40% - Акцент2 10 5" xfId="1135"/>
    <cellStyle name="40% - Акцент2 10 6" xfId="1136"/>
    <cellStyle name="40% - Акцент2 10 7" xfId="1137"/>
    <cellStyle name="40% - Акцент2 10 8" xfId="1138"/>
    <cellStyle name="40% - Акцент2 10 9" xfId="1139"/>
    <cellStyle name="40% - Акцент2 10_210_БВ" xfId="1140"/>
    <cellStyle name="40% - Акцент2 11" xfId="1141"/>
    <cellStyle name="40% - Акцент2 11 2" xfId="1142"/>
    <cellStyle name="40% - Акцент2 11 3" xfId="1143"/>
    <cellStyle name="40% - Акцент2 11 4" xfId="1144"/>
    <cellStyle name="40% - Акцент2 11 5" xfId="1145"/>
    <cellStyle name="40% - Акцент2 11 6" xfId="1146"/>
    <cellStyle name="40% - Акцент2 11 7" xfId="1147"/>
    <cellStyle name="40% - Акцент2 11 8" xfId="1148"/>
    <cellStyle name="40% - Акцент2 11 9" xfId="1149"/>
    <cellStyle name="40% - Акцент2 11_210_БВ" xfId="1150"/>
    <cellStyle name="40% - Акцент2 12" xfId="1151"/>
    <cellStyle name="40% - Акцент2 12 2" xfId="1152"/>
    <cellStyle name="40% - Акцент2 12 3" xfId="1153"/>
    <cellStyle name="40% - Акцент2 12 4" xfId="1154"/>
    <cellStyle name="40% - Акцент2 12 5" xfId="1155"/>
    <cellStyle name="40% - Акцент2 12 6" xfId="1156"/>
    <cellStyle name="40% - Акцент2 12 7" xfId="1157"/>
    <cellStyle name="40% - Акцент2 12 8" xfId="1158"/>
    <cellStyle name="40% - Акцент2 12 9" xfId="1159"/>
    <cellStyle name="40% - Акцент2 12_210_БВ" xfId="1160"/>
    <cellStyle name="40% - Акцент2 13" xfId="1161"/>
    <cellStyle name="40% - Акцент2 13 2" xfId="1162"/>
    <cellStyle name="40% - Акцент2 13 3" xfId="1163"/>
    <cellStyle name="40% - Акцент2 13 4" xfId="1164"/>
    <cellStyle name="40% - Акцент2 13 5" xfId="1165"/>
    <cellStyle name="40% - Акцент2 13 6" xfId="1166"/>
    <cellStyle name="40% - Акцент2 13 7" xfId="1167"/>
    <cellStyle name="40% - Акцент2 13 8" xfId="1168"/>
    <cellStyle name="40% - Акцент2 13 9" xfId="1169"/>
    <cellStyle name="40% - Акцент2 13_210_БВ" xfId="1170"/>
    <cellStyle name="40% - Акцент2 14" xfId="1171"/>
    <cellStyle name="40% - Акцент2 14 2" xfId="1172"/>
    <cellStyle name="40% - Акцент2 14 3" xfId="1173"/>
    <cellStyle name="40% - Акцент2 14 4" xfId="1174"/>
    <cellStyle name="40% - Акцент2 14 5" xfId="1175"/>
    <cellStyle name="40% - Акцент2 14 6" xfId="1176"/>
    <cellStyle name="40% - Акцент2 14 7" xfId="1177"/>
    <cellStyle name="40% - Акцент2 14 8" xfId="1178"/>
    <cellStyle name="40% - Акцент2 14 9" xfId="1179"/>
    <cellStyle name="40% - Акцент2 14_210_БВ" xfId="1180"/>
    <cellStyle name="40% - Акцент2 15" xfId="1181"/>
    <cellStyle name="40% - Акцент2 16" xfId="1182"/>
    <cellStyle name="40% - Акцент2 17" xfId="1183"/>
    <cellStyle name="40% - Акцент2 18" xfId="1184"/>
    <cellStyle name="40% - Акцент2 19" xfId="1185"/>
    <cellStyle name="40% - Акцент2 2" xfId="1186"/>
    <cellStyle name="40% - Акцент2 2 10" xfId="1187"/>
    <cellStyle name="40% - Акцент2 2 11" xfId="1188"/>
    <cellStyle name="40% - Акцент2 2 12" xfId="1189"/>
    <cellStyle name="40% - Акцент2 2 13" xfId="1190"/>
    <cellStyle name="40% - Акцент2 2 14" xfId="1191"/>
    <cellStyle name="40% - Акцент2 2 15" xfId="1192"/>
    <cellStyle name="40% - Акцент2 2 16" xfId="1193"/>
    <cellStyle name="40% - Акцент2 2 17" xfId="1194"/>
    <cellStyle name="40% - Акцент2 2 18" xfId="1195"/>
    <cellStyle name="40% - Акцент2 2 2" xfId="1196"/>
    <cellStyle name="40% - Акцент2 2 3" xfId="1197"/>
    <cellStyle name="40% - Акцент2 2 4" xfId="1198"/>
    <cellStyle name="40% - Акцент2 2 5" xfId="1199"/>
    <cellStyle name="40% - Акцент2 2 6" xfId="1200"/>
    <cellStyle name="40% - Акцент2 2 7" xfId="1201"/>
    <cellStyle name="40% - Акцент2 2 8" xfId="1202"/>
    <cellStyle name="40% - Акцент2 2 9" xfId="1203"/>
    <cellStyle name="40% - Акцент2 20" xfId="1204"/>
    <cellStyle name="40% - Акцент2 21" xfId="1205"/>
    <cellStyle name="40% - Акцент2 22" xfId="1206"/>
    <cellStyle name="40% - Акцент2 23" xfId="1207"/>
    <cellStyle name="40% - Акцент2 24" xfId="1208"/>
    <cellStyle name="40% - Акцент2 25" xfId="1209"/>
    <cellStyle name="40% - Акцент2 26" xfId="1210"/>
    <cellStyle name="40% - Акцент2 27" xfId="1211"/>
    <cellStyle name="40% - Акцент2 28" xfId="1212"/>
    <cellStyle name="40% - Акцент2 3" xfId="1213"/>
    <cellStyle name="40% - Акцент2 3 2" xfId="1214"/>
    <cellStyle name="40% - Акцент2 3 3" xfId="1215"/>
    <cellStyle name="40% - Акцент2 3 4" xfId="1216"/>
    <cellStyle name="40% - Акцент2 3 5" xfId="1217"/>
    <cellStyle name="40% - Акцент2 3 6" xfId="1218"/>
    <cellStyle name="40% - Акцент2 3 7" xfId="1219"/>
    <cellStyle name="40% - Акцент2 3 8" xfId="1220"/>
    <cellStyle name="40% - Акцент2 3 9" xfId="1221"/>
    <cellStyle name="40% - Акцент2 4" xfId="1222"/>
    <cellStyle name="40% - Акцент2 4 2" xfId="1223"/>
    <cellStyle name="40% - Акцент2 4 3" xfId="1224"/>
    <cellStyle name="40% - Акцент2 4 4" xfId="1225"/>
    <cellStyle name="40% - Акцент2 4 5" xfId="1226"/>
    <cellStyle name="40% - Акцент2 4 6" xfId="1227"/>
    <cellStyle name="40% - Акцент2 4 7" xfId="1228"/>
    <cellStyle name="40% - Акцент2 4 8" xfId="1229"/>
    <cellStyle name="40% - Акцент2 4 9" xfId="1230"/>
    <cellStyle name="40% - Акцент2 4_210_БВ" xfId="1231"/>
    <cellStyle name="40% - Акцент2 5" xfId="1232"/>
    <cellStyle name="40% - Акцент2 5 2" xfId="1233"/>
    <cellStyle name="40% - Акцент2 5 3" xfId="1234"/>
    <cellStyle name="40% - Акцент2 5 4" xfId="1235"/>
    <cellStyle name="40% - Акцент2 5 5" xfId="1236"/>
    <cellStyle name="40% - Акцент2 5 6" xfId="1237"/>
    <cellStyle name="40% - Акцент2 5 7" xfId="1238"/>
    <cellStyle name="40% - Акцент2 5 8" xfId="1239"/>
    <cellStyle name="40% - Акцент2 5 9" xfId="1240"/>
    <cellStyle name="40% - Акцент2 5_210_БВ" xfId="1241"/>
    <cellStyle name="40% - Акцент2 6" xfId="1242"/>
    <cellStyle name="40% - Акцент2 6 2" xfId="1243"/>
    <cellStyle name="40% - Акцент2 6 3" xfId="1244"/>
    <cellStyle name="40% - Акцент2 6 4" xfId="1245"/>
    <cellStyle name="40% - Акцент2 6 5" xfId="1246"/>
    <cellStyle name="40% - Акцент2 6 6" xfId="1247"/>
    <cellStyle name="40% - Акцент2 6 7" xfId="1248"/>
    <cellStyle name="40% - Акцент2 6 8" xfId="1249"/>
    <cellStyle name="40% - Акцент2 6 9" xfId="1250"/>
    <cellStyle name="40% - Акцент2 6_210_БВ" xfId="1251"/>
    <cellStyle name="40% - Акцент2 7" xfId="1252"/>
    <cellStyle name="40% - Акцент2 7 2" xfId="1253"/>
    <cellStyle name="40% - Акцент2 7 3" xfId="1254"/>
    <cellStyle name="40% - Акцент2 7 4" xfId="1255"/>
    <cellStyle name="40% - Акцент2 7 5" xfId="1256"/>
    <cellStyle name="40% - Акцент2 7 6" xfId="1257"/>
    <cellStyle name="40% - Акцент2 7 7" xfId="1258"/>
    <cellStyle name="40% - Акцент2 7 8" xfId="1259"/>
    <cellStyle name="40% - Акцент2 7 9" xfId="1260"/>
    <cellStyle name="40% - Акцент2 7_210_БВ" xfId="1261"/>
    <cellStyle name="40% - Акцент2 8" xfId="1262"/>
    <cellStyle name="40% - Акцент2 8 2" xfId="1263"/>
    <cellStyle name="40% - Акцент2 8 3" xfId="1264"/>
    <cellStyle name="40% - Акцент2 8 4" xfId="1265"/>
    <cellStyle name="40% - Акцент2 8 5" xfId="1266"/>
    <cellStyle name="40% - Акцент2 8 6" xfId="1267"/>
    <cellStyle name="40% - Акцент2 8 7" xfId="1268"/>
    <cellStyle name="40% - Акцент2 8 8" xfId="1269"/>
    <cellStyle name="40% - Акцент2 8 9" xfId="1270"/>
    <cellStyle name="40% - Акцент2 8_210_БВ" xfId="1271"/>
    <cellStyle name="40% - Акцент2 9" xfId="1272"/>
    <cellStyle name="40% - Акцент2 9 2" xfId="1273"/>
    <cellStyle name="40% - Акцент2 9 3" xfId="1274"/>
    <cellStyle name="40% - Акцент2 9 4" xfId="1275"/>
    <cellStyle name="40% - Акцент2 9 5" xfId="1276"/>
    <cellStyle name="40% - Акцент2 9 6" xfId="1277"/>
    <cellStyle name="40% - Акцент2 9 7" xfId="1278"/>
    <cellStyle name="40% - Акцент2 9 8" xfId="1279"/>
    <cellStyle name="40% - Акцент2 9 9" xfId="1280"/>
    <cellStyle name="40% - Акцент2 9_210_БВ" xfId="1281"/>
    <cellStyle name="40% - Акцент3" xfId="29" builtinId="39" customBuiltin="1"/>
    <cellStyle name="40% - Акцент3 10" xfId="1282"/>
    <cellStyle name="40% - Акцент3 10 2" xfId="1283"/>
    <cellStyle name="40% - Акцент3 10 3" xfId="1284"/>
    <cellStyle name="40% - Акцент3 10 4" xfId="1285"/>
    <cellStyle name="40% - Акцент3 10 5" xfId="1286"/>
    <cellStyle name="40% - Акцент3 10 6" xfId="1287"/>
    <cellStyle name="40% - Акцент3 10 7" xfId="1288"/>
    <cellStyle name="40% - Акцент3 10 8" xfId="1289"/>
    <cellStyle name="40% - Акцент3 10 9" xfId="1290"/>
    <cellStyle name="40% - Акцент3 10_210_БВ" xfId="1291"/>
    <cellStyle name="40% - Акцент3 11" xfId="1292"/>
    <cellStyle name="40% - Акцент3 11 2" xfId="1293"/>
    <cellStyle name="40% - Акцент3 11 3" xfId="1294"/>
    <cellStyle name="40% - Акцент3 11 4" xfId="1295"/>
    <cellStyle name="40% - Акцент3 11 5" xfId="1296"/>
    <cellStyle name="40% - Акцент3 11 6" xfId="1297"/>
    <cellStyle name="40% - Акцент3 11 7" xfId="1298"/>
    <cellStyle name="40% - Акцент3 11 8" xfId="1299"/>
    <cellStyle name="40% - Акцент3 11 9" xfId="1300"/>
    <cellStyle name="40% - Акцент3 11_210_БВ" xfId="1301"/>
    <cellStyle name="40% - Акцент3 12" xfId="1302"/>
    <cellStyle name="40% - Акцент3 12 2" xfId="1303"/>
    <cellStyle name="40% - Акцент3 12 3" xfId="1304"/>
    <cellStyle name="40% - Акцент3 12 4" xfId="1305"/>
    <cellStyle name="40% - Акцент3 12 5" xfId="1306"/>
    <cellStyle name="40% - Акцент3 12 6" xfId="1307"/>
    <cellStyle name="40% - Акцент3 12 7" xfId="1308"/>
    <cellStyle name="40% - Акцент3 12 8" xfId="1309"/>
    <cellStyle name="40% - Акцент3 12 9" xfId="1310"/>
    <cellStyle name="40% - Акцент3 12_210_БВ" xfId="1311"/>
    <cellStyle name="40% - Акцент3 13" xfId="1312"/>
    <cellStyle name="40% - Акцент3 13 2" xfId="1313"/>
    <cellStyle name="40% - Акцент3 13 3" xfId="1314"/>
    <cellStyle name="40% - Акцент3 13 4" xfId="1315"/>
    <cellStyle name="40% - Акцент3 13 5" xfId="1316"/>
    <cellStyle name="40% - Акцент3 13 6" xfId="1317"/>
    <cellStyle name="40% - Акцент3 13 7" xfId="1318"/>
    <cellStyle name="40% - Акцент3 13 8" xfId="1319"/>
    <cellStyle name="40% - Акцент3 13 9" xfId="1320"/>
    <cellStyle name="40% - Акцент3 13_210_БВ" xfId="1321"/>
    <cellStyle name="40% - Акцент3 14" xfId="1322"/>
    <cellStyle name="40% - Акцент3 14 2" xfId="1323"/>
    <cellStyle name="40% - Акцент3 14 3" xfId="1324"/>
    <cellStyle name="40% - Акцент3 14 4" xfId="1325"/>
    <cellStyle name="40% - Акцент3 14 5" xfId="1326"/>
    <cellStyle name="40% - Акцент3 14 6" xfId="1327"/>
    <cellStyle name="40% - Акцент3 14 7" xfId="1328"/>
    <cellStyle name="40% - Акцент3 14 8" xfId="1329"/>
    <cellStyle name="40% - Акцент3 14 9" xfId="1330"/>
    <cellStyle name="40% - Акцент3 14_210_БВ" xfId="1331"/>
    <cellStyle name="40% - Акцент3 15" xfId="1332"/>
    <cellStyle name="40% - Акцент3 16" xfId="1333"/>
    <cellStyle name="40% - Акцент3 17" xfId="1334"/>
    <cellStyle name="40% - Акцент3 18" xfId="1335"/>
    <cellStyle name="40% - Акцент3 19" xfId="1336"/>
    <cellStyle name="40% - Акцент3 2" xfId="1337"/>
    <cellStyle name="40% - Акцент3 2 10" xfId="1338"/>
    <cellStyle name="40% - Акцент3 2 11" xfId="1339"/>
    <cellStyle name="40% - Акцент3 2 12" xfId="1340"/>
    <cellStyle name="40% - Акцент3 2 13" xfId="1341"/>
    <cellStyle name="40% - Акцент3 2 14" xfId="1342"/>
    <cellStyle name="40% - Акцент3 2 15" xfId="1343"/>
    <cellStyle name="40% - Акцент3 2 16" xfId="1344"/>
    <cellStyle name="40% - Акцент3 2 17" xfId="1345"/>
    <cellStyle name="40% - Акцент3 2 18" xfId="1346"/>
    <cellStyle name="40% - Акцент3 2 2" xfId="1347"/>
    <cellStyle name="40% - Акцент3 2 3" xfId="1348"/>
    <cellStyle name="40% - Акцент3 2 4" xfId="1349"/>
    <cellStyle name="40% - Акцент3 2 5" xfId="1350"/>
    <cellStyle name="40% - Акцент3 2 6" xfId="1351"/>
    <cellStyle name="40% - Акцент3 2 7" xfId="1352"/>
    <cellStyle name="40% - Акцент3 2 8" xfId="1353"/>
    <cellStyle name="40% - Акцент3 2 9" xfId="1354"/>
    <cellStyle name="40% - Акцент3 20" xfId="1355"/>
    <cellStyle name="40% - Акцент3 21" xfId="1356"/>
    <cellStyle name="40% - Акцент3 22" xfId="1357"/>
    <cellStyle name="40% - Акцент3 23" xfId="1358"/>
    <cellStyle name="40% - Акцент3 24" xfId="1359"/>
    <cellStyle name="40% - Акцент3 25" xfId="1360"/>
    <cellStyle name="40% - Акцент3 26" xfId="1361"/>
    <cellStyle name="40% - Акцент3 27" xfId="1362"/>
    <cellStyle name="40% - Акцент3 28" xfId="1363"/>
    <cellStyle name="40% - Акцент3 3" xfId="1364"/>
    <cellStyle name="40% - Акцент3 3 2" xfId="1365"/>
    <cellStyle name="40% - Акцент3 3 3" xfId="1366"/>
    <cellStyle name="40% - Акцент3 3 4" xfId="1367"/>
    <cellStyle name="40% - Акцент3 3 5" xfId="1368"/>
    <cellStyle name="40% - Акцент3 3 6" xfId="1369"/>
    <cellStyle name="40% - Акцент3 3 7" xfId="1370"/>
    <cellStyle name="40% - Акцент3 3 8" xfId="1371"/>
    <cellStyle name="40% - Акцент3 3 9" xfId="1372"/>
    <cellStyle name="40% - Акцент3 4" xfId="1373"/>
    <cellStyle name="40% - Акцент3 4 2" xfId="1374"/>
    <cellStyle name="40% - Акцент3 4 3" xfId="1375"/>
    <cellStyle name="40% - Акцент3 4 4" xfId="1376"/>
    <cellStyle name="40% - Акцент3 4 5" xfId="1377"/>
    <cellStyle name="40% - Акцент3 4 6" xfId="1378"/>
    <cellStyle name="40% - Акцент3 4 7" xfId="1379"/>
    <cellStyle name="40% - Акцент3 4 8" xfId="1380"/>
    <cellStyle name="40% - Акцент3 4 9" xfId="1381"/>
    <cellStyle name="40% - Акцент3 4_210_БВ" xfId="1382"/>
    <cellStyle name="40% - Акцент3 5" xfId="1383"/>
    <cellStyle name="40% - Акцент3 5 2" xfId="1384"/>
    <cellStyle name="40% - Акцент3 5 3" xfId="1385"/>
    <cellStyle name="40% - Акцент3 5 4" xfId="1386"/>
    <cellStyle name="40% - Акцент3 5 5" xfId="1387"/>
    <cellStyle name="40% - Акцент3 5 6" xfId="1388"/>
    <cellStyle name="40% - Акцент3 5 7" xfId="1389"/>
    <cellStyle name="40% - Акцент3 5 8" xfId="1390"/>
    <cellStyle name="40% - Акцент3 5 9" xfId="1391"/>
    <cellStyle name="40% - Акцент3 5_210_БВ" xfId="1392"/>
    <cellStyle name="40% - Акцент3 6" xfId="1393"/>
    <cellStyle name="40% - Акцент3 6 2" xfId="1394"/>
    <cellStyle name="40% - Акцент3 6 3" xfId="1395"/>
    <cellStyle name="40% - Акцент3 6 4" xfId="1396"/>
    <cellStyle name="40% - Акцент3 6 5" xfId="1397"/>
    <cellStyle name="40% - Акцент3 6 6" xfId="1398"/>
    <cellStyle name="40% - Акцент3 6 7" xfId="1399"/>
    <cellStyle name="40% - Акцент3 6 8" xfId="1400"/>
    <cellStyle name="40% - Акцент3 6 9" xfId="1401"/>
    <cellStyle name="40% - Акцент3 6_210_БВ" xfId="1402"/>
    <cellStyle name="40% - Акцент3 7" xfId="1403"/>
    <cellStyle name="40% - Акцент3 7 2" xfId="1404"/>
    <cellStyle name="40% - Акцент3 7 3" xfId="1405"/>
    <cellStyle name="40% - Акцент3 7 4" xfId="1406"/>
    <cellStyle name="40% - Акцент3 7 5" xfId="1407"/>
    <cellStyle name="40% - Акцент3 7 6" xfId="1408"/>
    <cellStyle name="40% - Акцент3 7 7" xfId="1409"/>
    <cellStyle name="40% - Акцент3 7 8" xfId="1410"/>
    <cellStyle name="40% - Акцент3 7 9" xfId="1411"/>
    <cellStyle name="40% - Акцент3 7_210_БВ" xfId="1412"/>
    <cellStyle name="40% - Акцент3 8" xfId="1413"/>
    <cellStyle name="40% - Акцент3 8 2" xfId="1414"/>
    <cellStyle name="40% - Акцент3 8 3" xfId="1415"/>
    <cellStyle name="40% - Акцент3 8 4" xfId="1416"/>
    <cellStyle name="40% - Акцент3 8 5" xfId="1417"/>
    <cellStyle name="40% - Акцент3 8 6" xfId="1418"/>
    <cellStyle name="40% - Акцент3 8 7" xfId="1419"/>
    <cellStyle name="40% - Акцент3 8 8" xfId="1420"/>
    <cellStyle name="40% - Акцент3 8 9" xfId="1421"/>
    <cellStyle name="40% - Акцент3 8_210_БВ" xfId="1422"/>
    <cellStyle name="40% - Акцент3 9" xfId="1423"/>
    <cellStyle name="40% - Акцент3 9 2" xfId="1424"/>
    <cellStyle name="40% - Акцент3 9 3" xfId="1425"/>
    <cellStyle name="40% - Акцент3 9 4" xfId="1426"/>
    <cellStyle name="40% - Акцент3 9 5" xfId="1427"/>
    <cellStyle name="40% - Акцент3 9 6" xfId="1428"/>
    <cellStyle name="40% - Акцент3 9 7" xfId="1429"/>
    <cellStyle name="40% - Акцент3 9 8" xfId="1430"/>
    <cellStyle name="40% - Акцент3 9 9" xfId="1431"/>
    <cellStyle name="40% - Акцент3 9_210_БВ" xfId="1432"/>
    <cellStyle name="40% - Акцент4" xfId="33" builtinId="43" customBuiltin="1"/>
    <cellStyle name="40% - Акцент4 10" xfId="1433"/>
    <cellStyle name="40% - Акцент4 10 2" xfId="1434"/>
    <cellStyle name="40% - Акцент4 10 3" xfId="1435"/>
    <cellStyle name="40% - Акцент4 10 4" xfId="1436"/>
    <cellStyle name="40% - Акцент4 10 5" xfId="1437"/>
    <cellStyle name="40% - Акцент4 10 6" xfId="1438"/>
    <cellStyle name="40% - Акцент4 10 7" xfId="1439"/>
    <cellStyle name="40% - Акцент4 10 8" xfId="1440"/>
    <cellStyle name="40% - Акцент4 10 9" xfId="1441"/>
    <cellStyle name="40% - Акцент4 10_210_БВ" xfId="1442"/>
    <cellStyle name="40% - Акцент4 11" xfId="1443"/>
    <cellStyle name="40% - Акцент4 11 2" xfId="1444"/>
    <cellStyle name="40% - Акцент4 11 3" xfId="1445"/>
    <cellStyle name="40% - Акцент4 11 4" xfId="1446"/>
    <cellStyle name="40% - Акцент4 11 5" xfId="1447"/>
    <cellStyle name="40% - Акцент4 11 6" xfId="1448"/>
    <cellStyle name="40% - Акцент4 11 7" xfId="1449"/>
    <cellStyle name="40% - Акцент4 11 8" xfId="1450"/>
    <cellStyle name="40% - Акцент4 11 9" xfId="1451"/>
    <cellStyle name="40% - Акцент4 11_210_БВ" xfId="1452"/>
    <cellStyle name="40% - Акцент4 12" xfId="1453"/>
    <cellStyle name="40% - Акцент4 12 2" xfId="1454"/>
    <cellStyle name="40% - Акцент4 12 3" xfId="1455"/>
    <cellStyle name="40% - Акцент4 12 4" xfId="1456"/>
    <cellStyle name="40% - Акцент4 12 5" xfId="1457"/>
    <cellStyle name="40% - Акцент4 12 6" xfId="1458"/>
    <cellStyle name="40% - Акцент4 12 7" xfId="1459"/>
    <cellStyle name="40% - Акцент4 12 8" xfId="1460"/>
    <cellStyle name="40% - Акцент4 12 9" xfId="1461"/>
    <cellStyle name="40% - Акцент4 12_210_БВ" xfId="1462"/>
    <cellStyle name="40% - Акцент4 13" xfId="1463"/>
    <cellStyle name="40% - Акцент4 13 2" xfId="1464"/>
    <cellStyle name="40% - Акцент4 13 3" xfId="1465"/>
    <cellStyle name="40% - Акцент4 13 4" xfId="1466"/>
    <cellStyle name="40% - Акцент4 13 5" xfId="1467"/>
    <cellStyle name="40% - Акцент4 13 6" xfId="1468"/>
    <cellStyle name="40% - Акцент4 13 7" xfId="1469"/>
    <cellStyle name="40% - Акцент4 13 8" xfId="1470"/>
    <cellStyle name="40% - Акцент4 13 9" xfId="1471"/>
    <cellStyle name="40% - Акцент4 13_210_БВ" xfId="1472"/>
    <cellStyle name="40% - Акцент4 14" xfId="1473"/>
    <cellStyle name="40% - Акцент4 14 2" xfId="1474"/>
    <cellStyle name="40% - Акцент4 14 3" xfId="1475"/>
    <cellStyle name="40% - Акцент4 14 4" xfId="1476"/>
    <cellStyle name="40% - Акцент4 14 5" xfId="1477"/>
    <cellStyle name="40% - Акцент4 14 6" xfId="1478"/>
    <cellStyle name="40% - Акцент4 14 7" xfId="1479"/>
    <cellStyle name="40% - Акцент4 14 8" xfId="1480"/>
    <cellStyle name="40% - Акцент4 14 9" xfId="1481"/>
    <cellStyle name="40% - Акцент4 14_210_БВ" xfId="1482"/>
    <cellStyle name="40% - Акцент4 15" xfId="1483"/>
    <cellStyle name="40% - Акцент4 16" xfId="1484"/>
    <cellStyle name="40% - Акцент4 17" xfId="1485"/>
    <cellStyle name="40% - Акцент4 18" xfId="1486"/>
    <cellStyle name="40% - Акцент4 19" xfId="1487"/>
    <cellStyle name="40% - Акцент4 2" xfId="1488"/>
    <cellStyle name="40% - Акцент4 2 10" xfId="1489"/>
    <cellStyle name="40% - Акцент4 2 11" xfId="1490"/>
    <cellStyle name="40% - Акцент4 2 12" xfId="1491"/>
    <cellStyle name="40% - Акцент4 2 13" xfId="1492"/>
    <cellStyle name="40% - Акцент4 2 14" xfId="1493"/>
    <cellStyle name="40% - Акцент4 2 15" xfId="1494"/>
    <cellStyle name="40% - Акцент4 2 16" xfId="1495"/>
    <cellStyle name="40% - Акцент4 2 17" xfId="1496"/>
    <cellStyle name="40% - Акцент4 2 18" xfId="1497"/>
    <cellStyle name="40% - Акцент4 2 2" xfId="1498"/>
    <cellStyle name="40% - Акцент4 2 3" xfId="1499"/>
    <cellStyle name="40% - Акцент4 2 4" xfId="1500"/>
    <cellStyle name="40% - Акцент4 2 5" xfId="1501"/>
    <cellStyle name="40% - Акцент4 2 6" xfId="1502"/>
    <cellStyle name="40% - Акцент4 2 7" xfId="1503"/>
    <cellStyle name="40% - Акцент4 2 8" xfId="1504"/>
    <cellStyle name="40% - Акцент4 2 9" xfId="1505"/>
    <cellStyle name="40% - Акцент4 20" xfId="1506"/>
    <cellStyle name="40% - Акцент4 21" xfId="1507"/>
    <cellStyle name="40% - Акцент4 22" xfId="1508"/>
    <cellStyle name="40% - Акцент4 23" xfId="1509"/>
    <cellStyle name="40% - Акцент4 24" xfId="1510"/>
    <cellStyle name="40% - Акцент4 25" xfId="1511"/>
    <cellStyle name="40% - Акцент4 26" xfId="1512"/>
    <cellStyle name="40% - Акцент4 27" xfId="1513"/>
    <cellStyle name="40% - Акцент4 28" xfId="1514"/>
    <cellStyle name="40% - Акцент4 3" xfId="1515"/>
    <cellStyle name="40% - Акцент4 3 2" xfId="1516"/>
    <cellStyle name="40% - Акцент4 3 3" xfId="1517"/>
    <cellStyle name="40% - Акцент4 3 4" xfId="1518"/>
    <cellStyle name="40% - Акцент4 3 5" xfId="1519"/>
    <cellStyle name="40% - Акцент4 3 6" xfId="1520"/>
    <cellStyle name="40% - Акцент4 3 7" xfId="1521"/>
    <cellStyle name="40% - Акцент4 3 8" xfId="1522"/>
    <cellStyle name="40% - Акцент4 3 9" xfId="1523"/>
    <cellStyle name="40% - Акцент4 4" xfId="1524"/>
    <cellStyle name="40% - Акцент4 4 2" xfId="1525"/>
    <cellStyle name="40% - Акцент4 4 3" xfId="1526"/>
    <cellStyle name="40% - Акцент4 4 4" xfId="1527"/>
    <cellStyle name="40% - Акцент4 4 5" xfId="1528"/>
    <cellStyle name="40% - Акцент4 4 6" xfId="1529"/>
    <cellStyle name="40% - Акцент4 4 7" xfId="1530"/>
    <cellStyle name="40% - Акцент4 4 8" xfId="1531"/>
    <cellStyle name="40% - Акцент4 4 9" xfId="1532"/>
    <cellStyle name="40% - Акцент4 4_210_БВ" xfId="1533"/>
    <cellStyle name="40% - Акцент4 5" xfId="1534"/>
    <cellStyle name="40% - Акцент4 5 2" xfId="1535"/>
    <cellStyle name="40% - Акцент4 5 3" xfId="1536"/>
    <cellStyle name="40% - Акцент4 5 4" xfId="1537"/>
    <cellStyle name="40% - Акцент4 5 5" xfId="1538"/>
    <cellStyle name="40% - Акцент4 5 6" xfId="1539"/>
    <cellStyle name="40% - Акцент4 5 7" xfId="1540"/>
    <cellStyle name="40% - Акцент4 5 8" xfId="1541"/>
    <cellStyle name="40% - Акцент4 5 9" xfId="1542"/>
    <cellStyle name="40% - Акцент4 5_210_БВ" xfId="1543"/>
    <cellStyle name="40% - Акцент4 6" xfId="1544"/>
    <cellStyle name="40% - Акцент4 6 2" xfId="1545"/>
    <cellStyle name="40% - Акцент4 6 3" xfId="1546"/>
    <cellStyle name="40% - Акцент4 6 4" xfId="1547"/>
    <cellStyle name="40% - Акцент4 6 5" xfId="1548"/>
    <cellStyle name="40% - Акцент4 6 6" xfId="1549"/>
    <cellStyle name="40% - Акцент4 6 7" xfId="1550"/>
    <cellStyle name="40% - Акцент4 6 8" xfId="1551"/>
    <cellStyle name="40% - Акцент4 6 9" xfId="1552"/>
    <cellStyle name="40% - Акцент4 6_210_БВ" xfId="1553"/>
    <cellStyle name="40% - Акцент4 7" xfId="1554"/>
    <cellStyle name="40% - Акцент4 7 2" xfId="1555"/>
    <cellStyle name="40% - Акцент4 7 3" xfId="1556"/>
    <cellStyle name="40% - Акцент4 7 4" xfId="1557"/>
    <cellStyle name="40% - Акцент4 7 5" xfId="1558"/>
    <cellStyle name="40% - Акцент4 7 6" xfId="1559"/>
    <cellStyle name="40% - Акцент4 7 7" xfId="1560"/>
    <cellStyle name="40% - Акцент4 7 8" xfId="1561"/>
    <cellStyle name="40% - Акцент4 7 9" xfId="1562"/>
    <cellStyle name="40% - Акцент4 7_210_БВ" xfId="1563"/>
    <cellStyle name="40% - Акцент4 8" xfId="1564"/>
    <cellStyle name="40% - Акцент4 8 2" xfId="1565"/>
    <cellStyle name="40% - Акцент4 8 3" xfId="1566"/>
    <cellStyle name="40% - Акцент4 8 4" xfId="1567"/>
    <cellStyle name="40% - Акцент4 8 5" xfId="1568"/>
    <cellStyle name="40% - Акцент4 8 6" xfId="1569"/>
    <cellStyle name="40% - Акцент4 8 7" xfId="1570"/>
    <cellStyle name="40% - Акцент4 8 8" xfId="1571"/>
    <cellStyle name="40% - Акцент4 8 9" xfId="1572"/>
    <cellStyle name="40% - Акцент4 8_210_БВ" xfId="1573"/>
    <cellStyle name="40% - Акцент4 9" xfId="1574"/>
    <cellStyle name="40% - Акцент4 9 2" xfId="1575"/>
    <cellStyle name="40% - Акцент4 9 3" xfId="1576"/>
    <cellStyle name="40% - Акцент4 9 4" xfId="1577"/>
    <cellStyle name="40% - Акцент4 9 5" xfId="1578"/>
    <cellStyle name="40% - Акцент4 9 6" xfId="1579"/>
    <cellStyle name="40% - Акцент4 9 7" xfId="1580"/>
    <cellStyle name="40% - Акцент4 9 8" xfId="1581"/>
    <cellStyle name="40% - Акцент4 9 9" xfId="1582"/>
    <cellStyle name="40% - Акцент4 9_210_БВ" xfId="1583"/>
    <cellStyle name="40% - Акцент5" xfId="37" builtinId="47" customBuiltin="1"/>
    <cellStyle name="40% - Акцент5 10" xfId="1584"/>
    <cellStyle name="40% - Акцент5 10 2" xfId="1585"/>
    <cellStyle name="40% - Акцент5 10 3" xfId="1586"/>
    <cellStyle name="40% - Акцент5 10 4" xfId="1587"/>
    <cellStyle name="40% - Акцент5 10 5" xfId="1588"/>
    <cellStyle name="40% - Акцент5 10 6" xfId="1589"/>
    <cellStyle name="40% - Акцент5 10 7" xfId="1590"/>
    <cellStyle name="40% - Акцент5 10 8" xfId="1591"/>
    <cellStyle name="40% - Акцент5 10 9" xfId="1592"/>
    <cellStyle name="40% - Акцент5 10_210_БВ" xfId="1593"/>
    <cellStyle name="40% - Акцент5 11" xfId="1594"/>
    <cellStyle name="40% - Акцент5 11 2" xfId="1595"/>
    <cellStyle name="40% - Акцент5 11 3" xfId="1596"/>
    <cellStyle name="40% - Акцент5 11 4" xfId="1597"/>
    <cellStyle name="40% - Акцент5 11 5" xfId="1598"/>
    <cellStyle name="40% - Акцент5 11 6" xfId="1599"/>
    <cellStyle name="40% - Акцент5 11 7" xfId="1600"/>
    <cellStyle name="40% - Акцент5 11 8" xfId="1601"/>
    <cellStyle name="40% - Акцент5 11 9" xfId="1602"/>
    <cellStyle name="40% - Акцент5 11_210_БВ" xfId="1603"/>
    <cellStyle name="40% - Акцент5 12" xfId="1604"/>
    <cellStyle name="40% - Акцент5 12 2" xfId="1605"/>
    <cellStyle name="40% - Акцент5 12 3" xfId="1606"/>
    <cellStyle name="40% - Акцент5 12 4" xfId="1607"/>
    <cellStyle name="40% - Акцент5 12 5" xfId="1608"/>
    <cellStyle name="40% - Акцент5 12 6" xfId="1609"/>
    <cellStyle name="40% - Акцент5 12 7" xfId="1610"/>
    <cellStyle name="40% - Акцент5 12 8" xfId="1611"/>
    <cellStyle name="40% - Акцент5 12 9" xfId="1612"/>
    <cellStyle name="40% - Акцент5 12_210_БВ" xfId="1613"/>
    <cellStyle name="40% - Акцент5 13" xfId="1614"/>
    <cellStyle name="40% - Акцент5 13 2" xfId="1615"/>
    <cellStyle name="40% - Акцент5 13 3" xfId="1616"/>
    <cellStyle name="40% - Акцент5 13 4" xfId="1617"/>
    <cellStyle name="40% - Акцент5 13 5" xfId="1618"/>
    <cellStyle name="40% - Акцент5 13 6" xfId="1619"/>
    <cellStyle name="40% - Акцент5 13 7" xfId="1620"/>
    <cellStyle name="40% - Акцент5 13 8" xfId="1621"/>
    <cellStyle name="40% - Акцент5 13 9" xfId="1622"/>
    <cellStyle name="40% - Акцент5 13_210_БВ" xfId="1623"/>
    <cellStyle name="40% - Акцент5 14" xfId="1624"/>
    <cellStyle name="40% - Акцент5 14 2" xfId="1625"/>
    <cellStyle name="40% - Акцент5 14 3" xfId="1626"/>
    <cellStyle name="40% - Акцент5 14 4" xfId="1627"/>
    <cellStyle name="40% - Акцент5 14 5" xfId="1628"/>
    <cellStyle name="40% - Акцент5 14 6" xfId="1629"/>
    <cellStyle name="40% - Акцент5 14 7" xfId="1630"/>
    <cellStyle name="40% - Акцент5 14 8" xfId="1631"/>
    <cellStyle name="40% - Акцент5 14 9" xfId="1632"/>
    <cellStyle name="40% - Акцент5 14_210_БВ" xfId="1633"/>
    <cellStyle name="40% - Акцент5 15" xfId="1634"/>
    <cellStyle name="40% - Акцент5 16" xfId="1635"/>
    <cellStyle name="40% - Акцент5 17" xfId="1636"/>
    <cellStyle name="40% - Акцент5 18" xfId="1637"/>
    <cellStyle name="40% - Акцент5 19" xfId="1638"/>
    <cellStyle name="40% - Акцент5 2" xfId="1639"/>
    <cellStyle name="40% - Акцент5 2 10" xfId="1640"/>
    <cellStyle name="40% - Акцент5 2 11" xfId="1641"/>
    <cellStyle name="40% - Акцент5 2 12" xfId="1642"/>
    <cellStyle name="40% - Акцент5 2 13" xfId="1643"/>
    <cellStyle name="40% - Акцент5 2 14" xfId="1644"/>
    <cellStyle name="40% - Акцент5 2 15" xfId="1645"/>
    <cellStyle name="40% - Акцент5 2 16" xfId="1646"/>
    <cellStyle name="40% - Акцент5 2 17" xfId="1647"/>
    <cellStyle name="40% - Акцент5 2 18" xfId="1648"/>
    <cellStyle name="40% - Акцент5 2 2" xfId="1649"/>
    <cellStyle name="40% - Акцент5 2 3" xfId="1650"/>
    <cellStyle name="40% - Акцент5 2 4" xfId="1651"/>
    <cellStyle name="40% - Акцент5 2 5" xfId="1652"/>
    <cellStyle name="40% - Акцент5 2 6" xfId="1653"/>
    <cellStyle name="40% - Акцент5 2 7" xfId="1654"/>
    <cellStyle name="40% - Акцент5 2 8" xfId="1655"/>
    <cellStyle name="40% - Акцент5 2 9" xfId="1656"/>
    <cellStyle name="40% - Акцент5 20" xfId="1657"/>
    <cellStyle name="40% - Акцент5 21" xfId="1658"/>
    <cellStyle name="40% - Акцент5 22" xfId="1659"/>
    <cellStyle name="40% - Акцент5 23" xfId="1660"/>
    <cellStyle name="40% - Акцент5 24" xfId="1661"/>
    <cellStyle name="40% - Акцент5 25" xfId="1662"/>
    <cellStyle name="40% - Акцент5 26" xfId="1663"/>
    <cellStyle name="40% - Акцент5 27" xfId="1664"/>
    <cellStyle name="40% - Акцент5 28" xfId="1665"/>
    <cellStyle name="40% - Акцент5 3" xfId="1666"/>
    <cellStyle name="40% - Акцент5 3 2" xfId="1667"/>
    <cellStyle name="40% - Акцент5 3 3" xfId="1668"/>
    <cellStyle name="40% - Акцент5 3 4" xfId="1669"/>
    <cellStyle name="40% - Акцент5 3 5" xfId="1670"/>
    <cellStyle name="40% - Акцент5 3 6" xfId="1671"/>
    <cellStyle name="40% - Акцент5 3 7" xfId="1672"/>
    <cellStyle name="40% - Акцент5 3 8" xfId="1673"/>
    <cellStyle name="40% - Акцент5 3 9" xfId="1674"/>
    <cellStyle name="40% - Акцент5 4" xfId="1675"/>
    <cellStyle name="40% - Акцент5 4 2" xfId="1676"/>
    <cellStyle name="40% - Акцент5 4 3" xfId="1677"/>
    <cellStyle name="40% - Акцент5 4 4" xfId="1678"/>
    <cellStyle name="40% - Акцент5 4 5" xfId="1679"/>
    <cellStyle name="40% - Акцент5 4 6" xfId="1680"/>
    <cellStyle name="40% - Акцент5 4 7" xfId="1681"/>
    <cellStyle name="40% - Акцент5 4 8" xfId="1682"/>
    <cellStyle name="40% - Акцент5 4 9" xfId="1683"/>
    <cellStyle name="40% - Акцент5 4_210_БВ" xfId="1684"/>
    <cellStyle name="40% - Акцент5 5" xfId="1685"/>
    <cellStyle name="40% - Акцент5 5 2" xfId="1686"/>
    <cellStyle name="40% - Акцент5 5 3" xfId="1687"/>
    <cellStyle name="40% - Акцент5 5 4" xfId="1688"/>
    <cellStyle name="40% - Акцент5 5 5" xfId="1689"/>
    <cellStyle name="40% - Акцент5 5 6" xfId="1690"/>
    <cellStyle name="40% - Акцент5 5 7" xfId="1691"/>
    <cellStyle name="40% - Акцент5 5 8" xfId="1692"/>
    <cellStyle name="40% - Акцент5 5 9" xfId="1693"/>
    <cellStyle name="40% - Акцент5 5_210_БВ" xfId="1694"/>
    <cellStyle name="40% - Акцент5 6" xfId="1695"/>
    <cellStyle name="40% - Акцент5 6 2" xfId="1696"/>
    <cellStyle name="40% - Акцент5 6 3" xfId="1697"/>
    <cellStyle name="40% - Акцент5 6 4" xfId="1698"/>
    <cellStyle name="40% - Акцент5 6 5" xfId="1699"/>
    <cellStyle name="40% - Акцент5 6 6" xfId="1700"/>
    <cellStyle name="40% - Акцент5 6 7" xfId="1701"/>
    <cellStyle name="40% - Акцент5 6 8" xfId="1702"/>
    <cellStyle name="40% - Акцент5 6 9" xfId="1703"/>
    <cellStyle name="40% - Акцент5 6_210_БВ" xfId="1704"/>
    <cellStyle name="40% - Акцент5 7" xfId="1705"/>
    <cellStyle name="40% - Акцент5 7 2" xfId="1706"/>
    <cellStyle name="40% - Акцент5 7 3" xfId="1707"/>
    <cellStyle name="40% - Акцент5 7 4" xfId="1708"/>
    <cellStyle name="40% - Акцент5 7 5" xfId="1709"/>
    <cellStyle name="40% - Акцент5 7 6" xfId="1710"/>
    <cellStyle name="40% - Акцент5 7 7" xfId="1711"/>
    <cellStyle name="40% - Акцент5 7 8" xfId="1712"/>
    <cellStyle name="40% - Акцент5 7 9" xfId="1713"/>
    <cellStyle name="40% - Акцент5 7_210_БВ" xfId="1714"/>
    <cellStyle name="40% - Акцент5 8" xfId="1715"/>
    <cellStyle name="40% - Акцент5 8 2" xfId="1716"/>
    <cellStyle name="40% - Акцент5 8 3" xfId="1717"/>
    <cellStyle name="40% - Акцент5 8 4" xfId="1718"/>
    <cellStyle name="40% - Акцент5 8 5" xfId="1719"/>
    <cellStyle name="40% - Акцент5 8 6" xfId="1720"/>
    <cellStyle name="40% - Акцент5 8 7" xfId="1721"/>
    <cellStyle name="40% - Акцент5 8 8" xfId="1722"/>
    <cellStyle name="40% - Акцент5 8 9" xfId="1723"/>
    <cellStyle name="40% - Акцент5 8_210_БВ" xfId="1724"/>
    <cellStyle name="40% - Акцент5 9" xfId="1725"/>
    <cellStyle name="40% - Акцент5 9 2" xfId="1726"/>
    <cellStyle name="40% - Акцент5 9 3" xfId="1727"/>
    <cellStyle name="40% - Акцент5 9 4" xfId="1728"/>
    <cellStyle name="40% - Акцент5 9 5" xfId="1729"/>
    <cellStyle name="40% - Акцент5 9 6" xfId="1730"/>
    <cellStyle name="40% - Акцент5 9 7" xfId="1731"/>
    <cellStyle name="40% - Акцент5 9 8" xfId="1732"/>
    <cellStyle name="40% - Акцент5 9 9" xfId="1733"/>
    <cellStyle name="40% - Акцент5 9_210_БВ" xfId="1734"/>
    <cellStyle name="40% - Акцент6" xfId="41" builtinId="51" customBuiltin="1"/>
    <cellStyle name="40% - Акцент6 10" xfId="1735"/>
    <cellStyle name="40% - Акцент6 10 2" xfId="1736"/>
    <cellStyle name="40% - Акцент6 10 3" xfId="1737"/>
    <cellStyle name="40% - Акцент6 10 4" xfId="1738"/>
    <cellStyle name="40% - Акцент6 10 5" xfId="1739"/>
    <cellStyle name="40% - Акцент6 10 6" xfId="1740"/>
    <cellStyle name="40% - Акцент6 10 7" xfId="1741"/>
    <cellStyle name="40% - Акцент6 10 8" xfId="1742"/>
    <cellStyle name="40% - Акцент6 10 9" xfId="1743"/>
    <cellStyle name="40% - Акцент6 10_210_БВ" xfId="1744"/>
    <cellStyle name="40% - Акцент6 11" xfId="1745"/>
    <cellStyle name="40% - Акцент6 11 2" xfId="1746"/>
    <cellStyle name="40% - Акцент6 11 3" xfId="1747"/>
    <cellStyle name="40% - Акцент6 11 4" xfId="1748"/>
    <cellStyle name="40% - Акцент6 11 5" xfId="1749"/>
    <cellStyle name="40% - Акцент6 11 6" xfId="1750"/>
    <cellStyle name="40% - Акцент6 11 7" xfId="1751"/>
    <cellStyle name="40% - Акцент6 11 8" xfId="1752"/>
    <cellStyle name="40% - Акцент6 11 9" xfId="1753"/>
    <cellStyle name="40% - Акцент6 11_210_БВ" xfId="1754"/>
    <cellStyle name="40% - Акцент6 12" xfId="1755"/>
    <cellStyle name="40% - Акцент6 12 2" xfId="1756"/>
    <cellStyle name="40% - Акцент6 12 3" xfId="1757"/>
    <cellStyle name="40% - Акцент6 12 4" xfId="1758"/>
    <cellStyle name="40% - Акцент6 12 5" xfId="1759"/>
    <cellStyle name="40% - Акцент6 12 6" xfId="1760"/>
    <cellStyle name="40% - Акцент6 12 7" xfId="1761"/>
    <cellStyle name="40% - Акцент6 12 8" xfId="1762"/>
    <cellStyle name="40% - Акцент6 12 9" xfId="1763"/>
    <cellStyle name="40% - Акцент6 12_210_БВ" xfId="1764"/>
    <cellStyle name="40% - Акцент6 13" xfId="1765"/>
    <cellStyle name="40% - Акцент6 13 2" xfId="1766"/>
    <cellStyle name="40% - Акцент6 13 3" xfId="1767"/>
    <cellStyle name="40% - Акцент6 13 4" xfId="1768"/>
    <cellStyle name="40% - Акцент6 13 5" xfId="1769"/>
    <cellStyle name="40% - Акцент6 13 6" xfId="1770"/>
    <cellStyle name="40% - Акцент6 13 7" xfId="1771"/>
    <cellStyle name="40% - Акцент6 13 8" xfId="1772"/>
    <cellStyle name="40% - Акцент6 13 9" xfId="1773"/>
    <cellStyle name="40% - Акцент6 13_210_БВ" xfId="1774"/>
    <cellStyle name="40% - Акцент6 14" xfId="1775"/>
    <cellStyle name="40% - Акцент6 14 2" xfId="1776"/>
    <cellStyle name="40% - Акцент6 14 3" xfId="1777"/>
    <cellStyle name="40% - Акцент6 14 4" xfId="1778"/>
    <cellStyle name="40% - Акцент6 14 5" xfId="1779"/>
    <cellStyle name="40% - Акцент6 14 6" xfId="1780"/>
    <cellStyle name="40% - Акцент6 14 7" xfId="1781"/>
    <cellStyle name="40% - Акцент6 14 8" xfId="1782"/>
    <cellStyle name="40% - Акцент6 14 9" xfId="1783"/>
    <cellStyle name="40% - Акцент6 14_210_БВ" xfId="1784"/>
    <cellStyle name="40% - Акцент6 15" xfId="1785"/>
    <cellStyle name="40% - Акцент6 16" xfId="1786"/>
    <cellStyle name="40% - Акцент6 17" xfId="1787"/>
    <cellStyle name="40% - Акцент6 18" xfId="1788"/>
    <cellStyle name="40% - Акцент6 19" xfId="1789"/>
    <cellStyle name="40% - Акцент6 2" xfId="1790"/>
    <cellStyle name="40% - Акцент6 2 10" xfId="1791"/>
    <cellStyle name="40% - Акцент6 2 11" xfId="1792"/>
    <cellStyle name="40% - Акцент6 2 12" xfId="1793"/>
    <cellStyle name="40% - Акцент6 2 13" xfId="1794"/>
    <cellStyle name="40% - Акцент6 2 14" xfId="1795"/>
    <cellStyle name="40% - Акцент6 2 15" xfId="1796"/>
    <cellStyle name="40% - Акцент6 2 16" xfId="1797"/>
    <cellStyle name="40% - Акцент6 2 17" xfId="1798"/>
    <cellStyle name="40% - Акцент6 2 18" xfId="1799"/>
    <cellStyle name="40% - Акцент6 2 2" xfId="1800"/>
    <cellStyle name="40% - Акцент6 2 3" xfId="1801"/>
    <cellStyle name="40% - Акцент6 2 4" xfId="1802"/>
    <cellStyle name="40% - Акцент6 2 5" xfId="1803"/>
    <cellStyle name="40% - Акцент6 2 6" xfId="1804"/>
    <cellStyle name="40% - Акцент6 2 7" xfId="1805"/>
    <cellStyle name="40% - Акцент6 2 8" xfId="1806"/>
    <cellStyle name="40% - Акцент6 2 9" xfId="1807"/>
    <cellStyle name="40% - Акцент6 20" xfId="1808"/>
    <cellStyle name="40% - Акцент6 21" xfId="1809"/>
    <cellStyle name="40% - Акцент6 22" xfId="1810"/>
    <cellStyle name="40% - Акцент6 23" xfId="1811"/>
    <cellStyle name="40% - Акцент6 24" xfId="1812"/>
    <cellStyle name="40% - Акцент6 25" xfId="1813"/>
    <cellStyle name="40% - Акцент6 26" xfId="1814"/>
    <cellStyle name="40% - Акцент6 27" xfId="1815"/>
    <cellStyle name="40% - Акцент6 28" xfId="1816"/>
    <cellStyle name="40% - Акцент6 3" xfId="1817"/>
    <cellStyle name="40% - Акцент6 3 2" xfId="1818"/>
    <cellStyle name="40% - Акцент6 3 3" xfId="1819"/>
    <cellStyle name="40% - Акцент6 3 4" xfId="1820"/>
    <cellStyle name="40% - Акцент6 3 5" xfId="1821"/>
    <cellStyle name="40% - Акцент6 3 6" xfId="1822"/>
    <cellStyle name="40% - Акцент6 3 7" xfId="1823"/>
    <cellStyle name="40% - Акцент6 3 8" xfId="1824"/>
    <cellStyle name="40% - Акцент6 3 9" xfId="1825"/>
    <cellStyle name="40% - Акцент6 4" xfId="1826"/>
    <cellStyle name="40% - Акцент6 4 2" xfId="1827"/>
    <cellStyle name="40% - Акцент6 4 3" xfId="1828"/>
    <cellStyle name="40% - Акцент6 4 4" xfId="1829"/>
    <cellStyle name="40% - Акцент6 4 5" xfId="1830"/>
    <cellStyle name="40% - Акцент6 4 6" xfId="1831"/>
    <cellStyle name="40% - Акцент6 4 7" xfId="1832"/>
    <cellStyle name="40% - Акцент6 4 8" xfId="1833"/>
    <cellStyle name="40% - Акцент6 4 9" xfId="1834"/>
    <cellStyle name="40% - Акцент6 4_210_БВ" xfId="1835"/>
    <cellStyle name="40% - Акцент6 5" xfId="1836"/>
    <cellStyle name="40% - Акцент6 5 2" xfId="1837"/>
    <cellStyle name="40% - Акцент6 5 3" xfId="1838"/>
    <cellStyle name="40% - Акцент6 5 4" xfId="1839"/>
    <cellStyle name="40% - Акцент6 5 5" xfId="1840"/>
    <cellStyle name="40% - Акцент6 5 6" xfId="1841"/>
    <cellStyle name="40% - Акцент6 5 7" xfId="1842"/>
    <cellStyle name="40% - Акцент6 5 8" xfId="1843"/>
    <cellStyle name="40% - Акцент6 5 9" xfId="1844"/>
    <cellStyle name="40% - Акцент6 5_210_БВ" xfId="1845"/>
    <cellStyle name="40% - Акцент6 6" xfId="1846"/>
    <cellStyle name="40% - Акцент6 6 2" xfId="1847"/>
    <cellStyle name="40% - Акцент6 6 3" xfId="1848"/>
    <cellStyle name="40% - Акцент6 6 4" xfId="1849"/>
    <cellStyle name="40% - Акцент6 6 5" xfId="1850"/>
    <cellStyle name="40% - Акцент6 6 6" xfId="1851"/>
    <cellStyle name="40% - Акцент6 6 7" xfId="1852"/>
    <cellStyle name="40% - Акцент6 6 8" xfId="1853"/>
    <cellStyle name="40% - Акцент6 6 9" xfId="1854"/>
    <cellStyle name="40% - Акцент6 6_210_БВ" xfId="1855"/>
    <cellStyle name="40% - Акцент6 7" xfId="1856"/>
    <cellStyle name="40% - Акцент6 7 2" xfId="1857"/>
    <cellStyle name="40% - Акцент6 7 3" xfId="1858"/>
    <cellStyle name="40% - Акцент6 7 4" xfId="1859"/>
    <cellStyle name="40% - Акцент6 7 5" xfId="1860"/>
    <cellStyle name="40% - Акцент6 7 6" xfId="1861"/>
    <cellStyle name="40% - Акцент6 7 7" xfId="1862"/>
    <cellStyle name="40% - Акцент6 7 8" xfId="1863"/>
    <cellStyle name="40% - Акцент6 7 9" xfId="1864"/>
    <cellStyle name="40% - Акцент6 7_210_БВ" xfId="1865"/>
    <cellStyle name="40% - Акцент6 8" xfId="1866"/>
    <cellStyle name="40% - Акцент6 8 2" xfId="1867"/>
    <cellStyle name="40% - Акцент6 8 3" xfId="1868"/>
    <cellStyle name="40% - Акцент6 8 4" xfId="1869"/>
    <cellStyle name="40% - Акцент6 8 5" xfId="1870"/>
    <cellStyle name="40% - Акцент6 8 6" xfId="1871"/>
    <cellStyle name="40% - Акцент6 8 7" xfId="1872"/>
    <cellStyle name="40% - Акцент6 8 8" xfId="1873"/>
    <cellStyle name="40% - Акцент6 8 9" xfId="1874"/>
    <cellStyle name="40% - Акцент6 8_210_БВ" xfId="1875"/>
    <cellStyle name="40% - Акцент6 9" xfId="1876"/>
    <cellStyle name="40% - Акцент6 9 2" xfId="1877"/>
    <cellStyle name="40% - Акцент6 9 3" xfId="1878"/>
    <cellStyle name="40% - Акцент6 9 4" xfId="1879"/>
    <cellStyle name="40% - Акцент6 9 5" xfId="1880"/>
    <cellStyle name="40% - Акцент6 9 6" xfId="1881"/>
    <cellStyle name="40% - Акцент6 9 7" xfId="1882"/>
    <cellStyle name="40% - Акцент6 9 8" xfId="1883"/>
    <cellStyle name="40% - Акцент6 9 9" xfId="1884"/>
    <cellStyle name="40% - Акцент6 9_210_БВ" xfId="1885"/>
    <cellStyle name="60% - Accent1" xfId="1886"/>
    <cellStyle name="60% - Accent2" xfId="1887"/>
    <cellStyle name="60% - Accent3" xfId="1888"/>
    <cellStyle name="60% - Accent4" xfId="1889"/>
    <cellStyle name="60% - Accent5" xfId="1890"/>
    <cellStyle name="60% - Accent6" xfId="1891"/>
    <cellStyle name="60% - Акцент1" xfId="22" builtinId="32" customBuiltin="1"/>
    <cellStyle name="60% - Акцент1 10" xfId="1892"/>
    <cellStyle name="60% - Акцент1 11" xfId="1893"/>
    <cellStyle name="60% - Акцент1 12" xfId="1894"/>
    <cellStyle name="60% - Акцент1 13" xfId="1895"/>
    <cellStyle name="60% - Акцент1 14" xfId="1896"/>
    <cellStyle name="60% - Акцент1 2" xfId="1897"/>
    <cellStyle name="60% - Акцент1 3" xfId="1898"/>
    <cellStyle name="60% - Акцент1 4" xfId="1899"/>
    <cellStyle name="60% - Акцент1 5" xfId="1900"/>
    <cellStyle name="60% - Акцент1 6" xfId="1901"/>
    <cellStyle name="60% - Акцент1 7" xfId="1902"/>
    <cellStyle name="60% - Акцент1 8" xfId="1903"/>
    <cellStyle name="60% - Акцент1 9" xfId="1904"/>
    <cellStyle name="60% - Акцент2" xfId="26" builtinId="36" customBuiltin="1"/>
    <cellStyle name="60% - Акцент2 10" xfId="1905"/>
    <cellStyle name="60% - Акцент2 11" xfId="1906"/>
    <cellStyle name="60% - Акцент2 12" xfId="1907"/>
    <cellStyle name="60% - Акцент2 13" xfId="1908"/>
    <cellStyle name="60% - Акцент2 14" xfId="1909"/>
    <cellStyle name="60% - Акцент2 2" xfId="1910"/>
    <cellStyle name="60% - Акцент2 3" xfId="1911"/>
    <cellStyle name="60% - Акцент2 4" xfId="1912"/>
    <cellStyle name="60% - Акцент2 5" xfId="1913"/>
    <cellStyle name="60% - Акцент2 6" xfId="1914"/>
    <cellStyle name="60% - Акцент2 7" xfId="1915"/>
    <cellStyle name="60% - Акцент2 8" xfId="1916"/>
    <cellStyle name="60% - Акцент2 9" xfId="1917"/>
    <cellStyle name="60% - Акцент3" xfId="30" builtinId="40" customBuiltin="1"/>
    <cellStyle name="60% - Акцент3 10" xfId="1918"/>
    <cellStyle name="60% - Акцент3 11" xfId="1919"/>
    <cellStyle name="60% - Акцент3 12" xfId="1920"/>
    <cellStyle name="60% - Акцент3 13" xfId="1921"/>
    <cellStyle name="60% - Акцент3 14" xfId="1922"/>
    <cellStyle name="60% - Акцент3 2" xfId="1923"/>
    <cellStyle name="60% - Акцент3 3" xfId="1924"/>
    <cellStyle name="60% - Акцент3 4" xfId="1925"/>
    <cellStyle name="60% - Акцент3 5" xfId="1926"/>
    <cellStyle name="60% - Акцент3 6" xfId="1927"/>
    <cellStyle name="60% - Акцент3 7" xfId="1928"/>
    <cellStyle name="60% - Акцент3 8" xfId="1929"/>
    <cellStyle name="60% - Акцент3 9" xfId="1930"/>
    <cellStyle name="60% - Акцент4" xfId="34" builtinId="44" customBuiltin="1"/>
    <cellStyle name="60% - Акцент4 10" xfId="1931"/>
    <cellStyle name="60% - Акцент4 11" xfId="1932"/>
    <cellStyle name="60% - Акцент4 12" xfId="1933"/>
    <cellStyle name="60% - Акцент4 13" xfId="1934"/>
    <cellStyle name="60% - Акцент4 14" xfId="1935"/>
    <cellStyle name="60% - Акцент4 2" xfId="1936"/>
    <cellStyle name="60% - Акцент4 3" xfId="1937"/>
    <cellStyle name="60% - Акцент4 4" xfId="1938"/>
    <cellStyle name="60% - Акцент4 5" xfId="1939"/>
    <cellStyle name="60% - Акцент4 6" xfId="1940"/>
    <cellStyle name="60% - Акцент4 7" xfId="1941"/>
    <cellStyle name="60% - Акцент4 8" xfId="1942"/>
    <cellStyle name="60% - Акцент4 9" xfId="1943"/>
    <cellStyle name="60% - Акцент5" xfId="38" builtinId="48" customBuiltin="1"/>
    <cellStyle name="60% - Акцент5 10" xfId="1944"/>
    <cellStyle name="60% - Акцент5 11" xfId="1945"/>
    <cellStyle name="60% - Акцент5 12" xfId="1946"/>
    <cellStyle name="60% - Акцент5 13" xfId="1947"/>
    <cellStyle name="60% - Акцент5 14" xfId="1948"/>
    <cellStyle name="60% - Акцент5 2" xfId="1949"/>
    <cellStyle name="60% - Акцент5 3" xfId="1950"/>
    <cellStyle name="60% - Акцент5 4" xfId="1951"/>
    <cellStyle name="60% - Акцент5 5" xfId="1952"/>
    <cellStyle name="60% - Акцент5 6" xfId="1953"/>
    <cellStyle name="60% - Акцент5 7" xfId="1954"/>
    <cellStyle name="60% - Акцент5 8" xfId="1955"/>
    <cellStyle name="60% - Акцент5 9" xfId="1956"/>
    <cellStyle name="60% - Акцент6" xfId="42" builtinId="52" customBuiltin="1"/>
    <cellStyle name="60% - Акцент6 10" xfId="1957"/>
    <cellStyle name="60% - Акцент6 11" xfId="1958"/>
    <cellStyle name="60% - Акцент6 12" xfId="1959"/>
    <cellStyle name="60% - Акцент6 13" xfId="1960"/>
    <cellStyle name="60% - Акцент6 14" xfId="1961"/>
    <cellStyle name="60% - Акцент6 2" xfId="1962"/>
    <cellStyle name="60% - Акцент6 3" xfId="1963"/>
    <cellStyle name="60% - Акцент6 4" xfId="1964"/>
    <cellStyle name="60% - Акцент6 5" xfId="1965"/>
    <cellStyle name="60% - Акцент6 6" xfId="1966"/>
    <cellStyle name="60% - Акцент6 7" xfId="1967"/>
    <cellStyle name="60% - Акцент6 8" xfId="1968"/>
    <cellStyle name="60% - Акцент6 9" xfId="1969"/>
    <cellStyle name="Accent1" xfId="1970"/>
    <cellStyle name="Accent2" xfId="1971"/>
    <cellStyle name="Accent3" xfId="1972"/>
    <cellStyle name="Accent4" xfId="1973"/>
    <cellStyle name="Accent5" xfId="1974"/>
    <cellStyle name="Accent6" xfId="1975"/>
    <cellStyle name="Bad" xfId="1976"/>
    <cellStyle name="Calculation" xfId="1977"/>
    <cellStyle name="Check Cell" xfId="1978"/>
    <cellStyle name="Explanatory Text" xfId="1979"/>
    <cellStyle name="Good" xfId="1980"/>
    <cellStyle name="Heading 1" xfId="1981"/>
    <cellStyle name="Heading 2" xfId="1982"/>
    <cellStyle name="Heading 3" xfId="1983"/>
    <cellStyle name="Heading 4" xfId="1984"/>
    <cellStyle name="Input" xfId="1985"/>
    <cellStyle name="Linked Cell" xfId="1986"/>
    <cellStyle name="Neutral" xfId="1987"/>
    <cellStyle name="Normal 6" xfId="1988"/>
    <cellStyle name="Note" xfId="1989"/>
    <cellStyle name="Output" xfId="1990"/>
    <cellStyle name="Title" xfId="1991"/>
    <cellStyle name="Total" xfId="1992"/>
    <cellStyle name="Warning Text" xfId="1993"/>
    <cellStyle name="Акцент1" xfId="19" builtinId="29" customBuiltin="1"/>
    <cellStyle name="Акцент1 10" xfId="1994"/>
    <cellStyle name="Акцент1 11" xfId="1995"/>
    <cellStyle name="Акцент1 12" xfId="1996"/>
    <cellStyle name="Акцент1 13" xfId="1997"/>
    <cellStyle name="Акцент1 14" xfId="1998"/>
    <cellStyle name="Акцент1 2" xfId="1999"/>
    <cellStyle name="Акцент1 3" xfId="2000"/>
    <cellStyle name="Акцент1 4" xfId="2001"/>
    <cellStyle name="Акцент1 5" xfId="2002"/>
    <cellStyle name="Акцент1 6" xfId="2003"/>
    <cellStyle name="Акцент1 7" xfId="2004"/>
    <cellStyle name="Акцент1 8" xfId="2005"/>
    <cellStyle name="Акцент1 9" xfId="2006"/>
    <cellStyle name="Акцент2" xfId="23" builtinId="33" customBuiltin="1"/>
    <cellStyle name="Акцент2 10" xfId="2007"/>
    <cellStyle name="Акцент2 11" xfId="2008"/>
    <cellStyle name="Акцент2 12" xfId="2009"/>
    <cellStyle name="Акцент2 13" xfId="2010"/>
    <cellStyle name="Акцент2 14" xfId="2011"/>
    <cellStyle name="Акцент2 2" xfId="2012"/>
    <cellStyle name="Акцент2 3" xfId="2013"/>
    <cellStyle name="Акцент2 4" xfId="2014"/>
    <cellStyle name="Акцент2 5" xfId="2015"/>
    <cellStyle name="Акцент2 6" xfId="2016"/>
    <cellStyle name="Акцент2 7" xfId="2017"/>
    <cellStyle name="Акцент2 8" xfId="2018"/>
    <cellStyle name="Акцент2 9" xfId="2019"/>
    <cellStyle name="Акцент3" xfId="27" builtinId="37" customBuiltin="1"/>
    <cellStyle name="Акцент3 10" xfId="2020"/>
    <cellStyle name="Акцент3 11" xfId="2021"/>
    <cellStyle name="Акцент3 12" xfId="2022"/>
    <cellStyle name="Акцент3 13" xfId="2023"/>
    <cellStyle name="Акцент3 14" xfId="2024"/>
    <cellStyle name="Акцент3 2" xfId="2025"/>
    <cellStyle name="Акцент3 3" xfId="2026"/>
    <cellStyle name="Акцент3 4" xfId="2027"/>
    <cellStyle name="Акцент3 5" xfId="2028"/>
    <cellStyle name="Акцент3 6" xfId="2029"/>
    <cellStyle name="Акцент3 7" xfId="2030"/>
    <cellStyle name="Акцент3 8" xfId="2031"/>
    <cellStyle name="Акцент3 9" xfId="2032"/>
    <cellStyle name="Акцент4" xfId="31" builtinId="41" customBuiltin="1"/>
    <cellStyle name="Акцент4 10" xfId="2033"/>
    <cellStyle name="Акцент4 11" xfId="2034"/>
    <cellStyle name="Акцент4 12" xfId="2035"/>
    <cellStyle name="Акцент4 13" xfId="2036"/>
    <cellStyle name="Акцент4 14" xfId="2037"/>
    <cellStyle name="Акцент4 2" xfId="2038"/>
    <cellStyle name="Акцент4 3" xfId="2039"/>
    <cellStyle name="Акцент4 4" xfId="2040"/>
    <cellStyle name="Акцент4 5" xfId="2041"/>
    <cellStyle name="Акцент4 6" xfId="2042"/>
    <cellStyle name="Акцент4 7" xfId="2043"/>
    <cellStyle name="Акцент4 8" xfId="2044"/>
    <cellStyle name="Акцент4 9" xfId="2045"/>
    <cellStyle name="Акцент5" xfId="35" builtinId="45" customBuiltin="1"/>
    <cellStyle name="Акцент5 10" xfId="2046"/>
    <cellStyle name="Акцент5 11" xfId="2047"/>
    <cellStyle name="Акцент5 12" xfId="2048"/>
    <cellStyle name="Акцент5 13" xfId="2049"/>
    <cellStyle name="Акцент5 14" xfId="2050"/>
    <cellStyle name="Акцент5 2" xfId="2051"/>
    <cellStyle name="Акцент5 3" xfId="2052"/>
    <cellStyle name="Акцент5 4" xfId="2053"/>
    <cellStyle name="Акцент5 5" xfId="2054"/>
    <cellStyle name="Акцент5 6" xfId="2055"/>
    <cellStyle name="Акцент5 7" xfId="2056"/>
    <cellStyle name="Акцент5 8" xfId="2057"/>
    <cellStyle name="Акцент5 9" xfId="2058"/>
    <cellStyle name="Акцент6" xfId="39" builtinId="49" customBuiltin="1"/>
    <cellStyle name="Акцент6 10" xfId="2059"/>
    <cellStyle name="Акцент6 11" xfId="2060"/>
    <cellStyle name="Акцент6 12" xfId="2061"/>
    <cellStyle name="Акцент6 13" xfId="2062"/>
    <cellStyle name="Акцент6 14" xfId="2063"/>
    <cellStyle name="Акцент6 2" xfId="2064"/>
    <cellStyle name="Акцент6 3" xfId="2065"/>
    <cellStyle name="Акцент6 4" xfId="2066"/>
    <cellStyle name="Акцент6 5" xfId="2067"/>
    <cellStyle name="Акцент6 6" xfId="2068"/>
    <cellStyle name="Акцент6 7" xfId="2069"/>
    <cellStyle name="Акцент6 8" xfId="2070"/>
    <cellStyle name="Акцент6 9" xfId="2071"/>
    <cellStyle name="Ввод " xfId="10" builtinId="20" customBuiltin="1"/>
    <cellStyle name="Ввод  10" xfId="2072"/>
    <cellStyle name="Ввод  11" xfId="2073"/>
    <cellStyle name="Ввод  12" xfId="2074"/>
    <cellStyle name="Ввод  13" xfId="2075"/>
    <cellStyle name="Ввод  14" xfId="2076"/>
    <cellStyle name="Ввод  2" xfId="2077"/>
    <cellStyle name="Ввод  3" xfId="2078"/>
    <cellStyle name="Ввод  4" xfId="2079"/>
    <cellStyle name="Ввод  5" xfId="2080"/>
    <cellStyle name="Ввод  6" xfId="2081"/>
    <cellStyle name="Ввод  7" xfId="2082"/>
    <cellStyle name="Ввод  8" xfId="2083"/>
    <cellStyle name="Ввод  9" xfId="2084"/>
    <cellStyle name="Вывод" xfId="11" builtinId="21" customBuiltin="1"/>
    <cellStyle name="Вывод 10" xfId="2085"/>
    <cellStyle name="Вывод 11" xfId="2086"/>
    <cellStyle name="Вывод 12" xfId="2087"/>
    <cellStyle name="Вывод 13" xfId="2088"/>
    <cellStyle name="Вывод 14" xfId="2089"/>
    <cellStyle name="Вывод 2" xfId="2090"/>
    <cellStyle name="Вывод 3" xfId="2091"/>
    <cellStyle name="Вывод 4" xfId="2092"/>
    <cellStyle name="Вывод 5" xfId="2093"/>
    <cellStyle name="Вывод 6" xfId="2094"/>
    <cellStyle name="Вывод 7" xfId="2095"/>
    <cellStyle name="Вывод 8" xfId="2096"/>
    <cellStyle name="Вывод 9" xfId="2097"/>
    <cellStyle name="Вычисление" xfId="12" builtinId="22" customBuiltin="1"/>
    <cellStyle name="Вычисление 10" xfId="2098"/>
    <cellStyle name="Вычисление 11" xfId="2099"/>
    <cellStyle name="Вычисление 12" xfId="2100"/>
    <cellStyle name="Вычисление 13" xfId="2101"/>
    <cellStyle name="Вычисление 14" xfId="2102"/>
    <cellStyle name="Вычисление 2" xfId="2103"/>
    <cellStyle name="Вычисление 3" xfId="2104"/>
    <cellStyle name="Вычисление 4" xfId="2105"/>
    <cellStyle name="Вычисление 5" xfId="2106"/>
    <cellStyle name="Вычисление 6" xfId="2107"/>
    <cellStyle name="Вычисление 7" xfId="2108"/>
    <cellStyle name="Вычисление 8" xfId="2109"/>
    <cellStyle name="Вычисление 9" xfId="2110"/>
    <cellStyle name="Гиперссылка 2" xfId="2111"/>
    <cellStyle name="Денежный 2" xfId="2112"/>
    <cellStyle name="Денежный 3" xfId="2113"/>
    <cellStyle name="Заголовок 1" xfId="3" builtinId="16" customBuiltin="1"/>
    <cellStyle name="Заголовок 1 10" xfId="2114"/>
    <cellStyle name="Заголовок 1 11" xfId="2115"/>
    <cellStyle name="Заголовок 1 12" xfId="2116"/>
    <cellStyle name="Заголовок 1 13" xfId="2117"/>
    <cellStyle name="Заголовок 1 14" xfId="2118"/>
    <cellStyle name="Заголовок 1 2" xfId="2119"/>
    <cellStyle name="Заголовок 1 3" xfId="2120"/>
    <cellStyle name="Заголовок 1 4" xfId="2121"/>
    <cellStyle name="Заголовок 1 5" xfId="2122"/>
    <cellStyle name="Заголовок 1 6" xfId="2123"/>
    <cellStyle name="Заголовок 1 7" xfId="2124"/>
    <cellStyle name="Заголовок 1 8" xfId="2125"/>
    <cellStyle name="Заголовок 1 9" xfId="2126"/>
    <cellStyle name="Заголовок 2" xfId="4" builtinId="17" customBuiltin="1"/>
    <cellStyle name="Заголовок 2 10" xfId="2127"/>
    <cellStyle name="Заголовок 2 11" xfId="2128"/>
    <cellStyle name="Заголовок 2 12" xfId="2129"/>
    <cellStyle name="Заголовок 2 13" xfId="2130"/>
    <cellStyle name="Заголовок 2 14" xfId="2131"/>
    <cellStyle name="Заголовок 2 2" xfId="2132"/>
    <cellStyle name="Заголовок 2 3" xfId="2133"/>
    <cellStyle name="Заголовок 2 4" xfId="2134"/>
    <cellStyle name="Заголовок 2 5" xfId="2135"/>
    <cellStyle name="Заголовок 2 6" xfId="2136"/>
    <cellStyle name="Заголовок 2 7" xfId="2137"/>
    <cellStyle name="Заголовок 2 8" xfId="2138"/>
    <cellStyle name="Заголовок 2 9" xfId="2139"/>
    <cellStyle name="Заголовок 3" xfId="5" builtinId="18" customBuiltin="1"/>
    <cellStyle name="Заголовок 3 10" xfId="2140"/>
    <cellStyle name="Заголовок 3 11" xfId="2141"/>
    <cellStyle name="Заголовок 3 12" xfId="2142"/>
    <cellStyle name="Заголовок 3 13" xfId="2143"/>
    <cellStyle name="Заголовок 3 14" xfId="2144"/>
    <cellStyle name="Заголовок 3 2" xfId="2145"/>
    <cellStyle name="Заголовок 3 3" xfId="2146"/>
    <cellStyle name="Заголовок 3 4" xfId="2147"/>
    <cellStyle name="Заголовок 3 5" xfId="2148"/>
    <cellStyle name="Заголовок 3 6" xfId="2149"/>
    <cellStyle name="Заголовок 3 7" xfId="2150"/>
    <cellStyle name="Заголовок 3 8" xfId="2151"/>
    <cellStyle name="Заголовок 3 9" xfId="2152"/>
    <cellStyle name="Заголовок 4" xfId="6" builtinId="19" customBuiltin="1"/>
    <cellStyle name="Заголовок 4 10" xfId="2153"/>
    <cellStyle name="Заголовок 4 11" xfId="2154"/>
    <cellStyle name="Заголовок 4 12" xfId="2155"/>
    <cellStyle name="Заголовок 4 13" xfId="2156"/>
    <cellStyle name="Заголовок 4 14" xfId="2157"/>
    <cellStyle name="Заголовок 4 2" xfId="2158"/>
    <cellStyle name="Заголовок 4 3" xfId="2159"/>
    <cellStyle name="Заголовок 4 4" xfId="2160"/>
    <cellStyle name="Заголовок 4 5" xfId="2161"/>
    <cellStyle name="Заголовок 4 6" xfId="2162"/>
    <cellStyle name="Заголовок 4 7" xfId="2163"/>
    <cellStyle name="Заголовок 4 8" xfId="2164"/>
    <cellStyle name="Заголовок 4 9" xfId="2165"/>
    <cellStyle name="Итог" xfId="18" builtinId="25" customBuiltin="1"/>
    <cellStyle name="Итог 10" xfId="2166"/>
    <cellStyle name="Итог 11" xfId="2167"/>
    <cellStyle name="Итог 12" xfId="2168"/>
    <cellStyle name="Итог 13" xfId="2169"/>
    <cellStyle name="Итог 14" xfId="2170"/>
    <cellStyle name="Итог 2" xfId="2171"/>
    <cellStyle name="Итог 3" xfId="2172"/>
    <cellStyle name="Итог 4" xfId="2173"/>
    <cellStyle name="Итог 5" xfId="2174"/>
    <cellStyle name="Итог 6" xfId="2175"/>
    <cellStyle name="Итог 7" xfId="2176"/>
    <cellStyle name="Итог 8" xfId="2177"/>
    <cellStyle name="Итог 9" xfId="2178"/>
    <cellStyle name="Контрольная ячейка" xfId="14" builtinId="23" customBuiltin="1"/>
    <cellStyle name="Контрольная ячейка 10" xfId="2179"/>
    <cellStyle name="Контрольная ячейка 11" xfId="2180"/>
    <cellStyle name="Контрольная ячейка 12" xfId="2181"/>
    <cellStyle name="Контрольная ячейка 13" xfId="2182"/>
    <cellStyle name="Контрольная ячейка 14" xfId="2183"/>
    <cellStyle name="Контрольная ячейка 2" xfId="2184"/>
    <cellStyle name="Контрольная ячейка 3" xfId="2185"/>
    <cellStyle name="Контрольная ячейка 4" xfId="2186"/>
    <cellStyle name="Контрольная ячейка 5" xfId="2187"/>
    <cellStyle name="Контрольная ячейка 6" xfId="2188"/>
    <cellStyle name="Контрольная ячейка 7" xfId="2189"/>
    <cellStyle name="Контрольная ячейка 8" xfId="2190"/>
    <cellStyle name="Контрольная ячейка 9" xfId="2191"/>
    <cellStyle name="Название" xfId="2" builtinId="15" customBuiltin="1"/>
    <cellStyle name="Название 10" xfId="2192"/>
    <cellStyle name="Название 11" xfId="2193"/>
    <cellStyle name="Название 12" xfId="2194"/>
    <cellStyle name="Название 13" xfId="2195"/>
    <cellStyle name="Название 14" xfId="2196"/>
    <cellStyle name="Название 2" xfId="2197"/>
    <cellStyle name="Название 3" xfId="2198"/>
    <cellStyle name="Название 4" xfId="2199"/>
    <cellStyle name="Название 5" xfId="2200"/>
    <cellStyle name="Название 6" xfId="2201"/>
    <cellStyle name="Название 7" xfId="2202"/>
    <cellStyle name="Название 8" xfId="2203"/>
    <cellStyle name="Название 9" xfId="2204"/>
    <cellStyle name="Нейтральный" xfId="9" builtinId="28" customBuiltin="1"/>
    <cellStyle name="Нейтральный 10" xfId="2205"/>
    <cellStyle name="Нейтральный 11" xfId="2206"/>
    <cellStyle name="Нейтральный 12" xfId="2207"/>
    <cellStyle name="Нейтральный 13" xfId="2208"/>
    <cellStyle name="Нейтральный 14" xfId="2209"/>
    <cellStyle name="Нейтральный 2" xfId="2210"/>
    <cellStyle name="Нейтральный 3" xfId="2211"/>
    <cellStyle name="Нейтральный 4" xfId="2212"/>
    <cellStyle name="Нейтральный 5" xfId="2213"/>
    <cellStyle name="Нейтральный 6" xfId="2214"/>
    <cellStyle name="Нейтральный 7" xfId="2215"/>
    <cellStyle name="Нейтральный 8" xfId="2216"/>
    <cellStyle name="Нейтральный 9" xfId="2217"/>
    <cellStyle name="Обычный" xfId="0" builtinId="0"/>
    <cellStyle name="Обычный 10" xfId="2218"/>
    <cellStyle name="Обычный 10 2" xfId="2219"/>
    <cellStyle name="Обычный 10 2 2" xfId="2220"/>
    <cellStyle name="Обычный 10 2 2 2" xfId="2221"/>
    <cellStyle name="Обычный 10 2 2_СамГУ- актовый. Изм" xfId="2222"/>
    <cellStyle name="Обычный 10 2_СамГУ- актовый. Изм" xfId="2223"/>
    <cellStyle name="Обычный 10 3" xfId="2224"/>
    <cellStyle name="Обычный 10 3 2" xfId="2225"/>
    <cellStyle name="Обычный 10 3 2 2" xfId="2226"/>
    <cellStyle name="Обычный 10 3 2_СамГУ- актовый. Изм" xfId="2227"/>
    <cellStyle name="Обычный 10 3 3" xfId="2228"/>
    <cellStyle name="Обычный 10 3 3 2" xfId="2229"/>
    <cellStyle name="Обычный 10 3 3_СамГУ- актовый. Изм" xfId="2230"/>
    <cellStyle name="Обычный 10 3_СамГУ- актовый. Изм" xfId="2231"/>
    <cellStyle name="Обычный 10 4" xfId="2232"/>
    <cellStyle name="Обычный 10 4 2" xfId="2233"/>
    <cellStyle name="Обычный 10 4_СамГУ- актовый. Изм" xfId="2234"/>
    <cellStyle name="Обычный 10_922250 - 7-Этап Благоустройства" xfId="2235"/>
    <cellStyle name="Обычный 11" xfId="2236"/>
    <cellStyle name="Обычный 12" xfId="2237"/>
    <cellStyle name="Обычный 13" xfId="2238"/>
    <cellStyle name="Обычный 14" xfId="2239"/>
    <cellStyle name="Обычный 15" xfId="2240"/>
    <cellStyle name="Обычный 16" xfId="2241"/>
    <cellStyle name="Обычный 17" xfId="2242"/>
    <cellStyle name="Обычный 18" xfId="2243"/>
    <cellStyle name="Обычный 19" xfId="2244"/>
    <cellStyle name="Обычный 2" xfId="43"/>
    <cellStyle name="Обычный 2 2" xfId="51"/>
    <cellStyle name="Обычный 2 2 2" xfId="58"/>
    <cellStyle name="Обычный 2 2 2 2" xfId="53"/>
    <cellStyle name="Обычный 2 3" xfId="57"/>
    <cellStyle name="Обычный 2 4" xfId="2245"/>
    <cellStyle name="Обычный 2_33680 - Реконструкция ТП" xfId="2246"/>
    <cellStyle name="Обычный 20" xfId="2247"/>
    <cellStyle name="Обычный 21" xfId="2248"/>
    <cellStyle name="Обычный 22" xfId="54"/>
    <cellStyle name="Обычный 22 2" xfId="2249"/>
    <cellStyle name="Обычный 23" xfId="2250"/>
    <cellStyle name="Обычный 24" xfId="2251"/>
    <cellStyle name="Обычный 25" xfId="2252"/>
    <cellStyle name="Обычный 26" xfId="2253"/>
    <cellStyle name="Обычный 27" xfId="2254"/>
    <cellStyle name="Обычный 28" xfId="2255"/>
    <cellStyle name="Обычный 29" xfId="2256"/>
    <cellStyle name="Обычный 3" xfId="44"/>
    <cellStyle name="Обычный 3 2" xfId="52"/>
    <cellStyle name="Обычный 3 3" xfId="56"/>
    <cellStyle name="Обычный 3 3 2" xfId="2257"/>
    <cellStyle name="Обычный 3 3 2 2" xfId="2258"/>
    <cellStyle name="Обычный 3 3 2 2 2" xfId="2259"/>
    <cellStyle name="Обычный 3 3 2 2 2 2" xfId="2260"/>
    <cellStyle name="Обычный 3 3 2 2 2 2 2" xfId="2261"/>
    <cellStyle name="Обычный 3 3 2 2 2 2 2 2" xfId="2262"/>
    <cellStyle name="Обычный 3 3 2 2 2 2 2_СамГУ- актовый. Изм" xfId="2263"/>
    <cellStyle name="Обычный 3 3 2 2 2 2_СамГУ- актовый. Изм" xfId="2264"/>
    <cellStyle name="Обычный 3 3 2 2 2_СамГУ- актовый. Изм" xfId="2265"/>
    <cellStyle name="Обычный 3 3 2 2_СамГУ- актовый. Изм" xfId="2266"/>
    <cellStyle name="Обычный 3 3 2_СамГУ- актовый. Изм" xfId="2267"/>
    <cellStyle name="Обычный 3 3 3" xfId="2268"/>
    <cellStyle name="Обычный 3 3 3 2" xfId="2269"/>
    <cellStyle name="Обычный 3 3 3 2 2" xfId="2270"/>
    <cellStyle name="Обычный 3 3 3 2 2 2" xfId="2271"/>
    <cellStyle name="Обычный 3 3 3 2 2_СамГУ- актовый. Изм" xfId="2272"/>
    <cellStyle name="Обычный 3 3 3 2_СамГУ- актовый. Изм" xfId="2273"/>
    <cellStyle name="Обычный 3 3 3 3" xfId="2274"/>
    <cellStyle name="Обычный 3 3 3_СамГУ- актовый. Изм" xfId="2275"/>
    <cellStyle name="Обычный 3 3_922250 - 7-Этап Благоустройства" xfId="2276"/>
    <cellStyle name="Обычный 3 4" xfId="49"/>
    <cellStyle name="Обычный 3 4 2" xfId="2277"/>
    <cellStyle name="Обычный 3_33680 - Реконструкция ТП" xfId="2278"/>
    <cellStyle name="Обычный 30" xfId="2279"/>
    <cellStyle name="Обычный 30 2" xfId="2280"/>
    <cellStyle name="Обычный 30_СамГУ- актовый. Изм" xfId="2281"/>
    <cellStyle name="Обычный 31" xfId="2282"/>
    <cellStyle name="Обычный 32" xfId="2283"/>
    <cellStyle name="Обычный 33" xfId="2284"/>
    <cellStyle name="Обычный 34" xfId="2285"/>
    <cellStyle name="Обычный 35" xfId="2286"/>
    <cellStyle name="Обычный 36" xfId="2287"/>
    <cellStyle name="Обычный 37" xfId="2288"/>
    <cellStyle name="Обычный 38" xfId="2289"/>
    <cellStyle name="Обычный 39" xfId="2290"/>
    <cellStyle name="Обычный 4" xfId="55"/>
    <cellStyle name="Обычный 4 10" xfId="2291"/>
    <cellStyle name="Обычный 4 11" xfId="2292"/>
    <cellStyle name="Обычный 4 12" xfId="2293"/>
    <cellStyle name="Обычный 4 13" xfId="2294"/>
    <cellStyle name="Обычный 4 2" xfId="2295"/>
    <cellStyle name="Обычный 4 3" xfId="2296"/>
    <cellStyle name="Обычный 4 4" xfId="2297"/>
    <cellStyle name="Обычный 4 5" xfId="2298"/>
    <cellStyle name="Обычный 4 6" xfId="2299"/>
    <cellStyle name="Обычный 4 7" xfId="2300"/>
    <cellStyle name="Обычный 4 8" xfId="2301"/>
    <cellStyle name="Обычный 4 9" xfId="2302"/>
    <cellStyle name="Обычный 4_922250 - 7-Этап Благоустройства" xfId="2303"/>
    <cellStyle name="Обычный 40" xfId="2304"/>
    <cellStyle name="Обычный 41" xfId="2305"/>
    <cellStyle name="Обычный 42" xfId="2306"/>
    <cellStyle name="Обычный 43" xfId="2307"/>
    <cellStyle name="Обычный 44" xfId="2308"/>
    <cellStyle name="Обычный 45" xfId="2309"/>
    <cellStyle name="Обычный 46" xfId="2310"/>
    <cellStyle name="Обычный 47" xfId="2311"/>
    <cellStyle name="Обычный 48" xfId="2312"/>
    <cellStyle name="Обычный 49" xfId="2313"/>
    <cellStyle name="Обычный 5" xfId="2314"/>
    <cellStyle name="Обычный 5 2" xfId="2315"/>
    <cellStyle name="Обычный 5 3" xfId="2316"/>
    <cellStyle name="Обычный 50" xfId="2317"/>
    <cellStyle name="Обычный 51" xfId="2318"/>
    <cellStyle name="Обычный 52" xfId="59"/>
    <cellStyle name="Обычный 53" xfId="2319"/>
    <cellStyle name="Обычный 54" xfId="2320"/>
    <cellStyle name="Обычный 55" xfId="60"/>
    <cellStyle name="Обычный 56" xfId="2321"/>
    <cellStyle name="Обычный 57" xfId="2322"/>
    <cellStyle name="Обычный 58" xfId="61"/>
    <cellStyle name="Обычный 6" xfId="2323"/>
    <cellStyle name="Обычный 7" xfId="2324"/>
    <cellStyle name="Обычный 7 2" xfId="2325"/>
    <cellStyle name="Обычный 7_39450 - Текущий ремонт кровли Спортзала" xfId="2326"/>
    <cellStyle name="Обычный 8" xfId="2327"/>
    <cellStyle name="Обычный 9" xfId="2328"/>
    <cellStyle name="Обычный_1370-УСИЛЕНИЕ СТЕН" xfId="47"/>
    <cellStyle name="Обычный_3396920-САХОВАТ УЙИ" xfId="48"/>
    <cellStyle name="Обычный_41530-СТРОИТЕЛЬСТВО КОМНАТЫ ДЛЯ ШОФЕРОВ НА ДЖАМБАЙСКОМ АСФАЛЬТОЗАВОДЕ" xfId="50"/>
    <cellStyle name="Обычный_РАСЧЕТНАЯ СТОИМОСТЬ" xfId="46"/>
    <cellStyle name="Плохой" xfId="8" builtinId="27" customBuiltin="1"/>
    <cellStyle name="Плохой 10" xfId="2329"/>
    <cellStyle name="Плохой 11" xfId="2330"/>
    <cellStyle name="Плохой 12" xfId="2331"/>
    <cellStyle name="Плохой 13" xfId="2332"/>
    <cellStyle name="Плохой 14" xfId="2333"/>
    <cellStyle name="Плохой 2" xfId="2334"/>
    <cellStyle name="Плохой 3" xfId="2335"/>
    <cellStyle name="Плохой 4" xfId="2336"/>
    <cellStyle name="Плохой 5" xfId="2337"/>
    <cellStyle name="Плохой 6" xfId="2338"/>
    <cellStyle name="Плохой 7" xfId="2339"/>
    <cellStyle name="Плохой 8" xfId="2340"/>
    <cellStyle name="Плохой 9" xfId="2341"/>
    <cellStyle name="Пояснение" xfId="17" builtinId="53" customBuiltin="1"/>
    <cellStyle name="Пояснение 10" xfId="2342"/>
    <cellStyle name="Пояснение 11" xfId="2343"/>
    <cellStyle name="Пояснение 12" xfId="2344"/>
    <cellStyle name="Пояснение 13" xfId="2345"/>
    <cellStyle name="Пояснение 14" xfId="2346"/>
    <cellStyle name="Пояснение 2" xfId="2347"/>
    <cellStyle name="Пояснение 3" xfId="2348"/>
    <cellStyle name="Пояснение 4" xfId="2349"/>
    <cellStyle name="Пояснение 5" xfId="2350"/>
    <cellStyle name="Пояснение 6" xfId="2351"/>
    <cellStyle name="Пояснение 7" xfId="2352"/>
    <cellStyle name="Пояснение 8" xfId="2353"/>
    <cellStyle name="Пояснение 9" xfId="2354"/>
    <cellStyle name="Примечание" xfId="16" builtinId="10" customBuiltin="1"/>
    <cellStyle name="Примечание 10" xfId="2355"/>
    <cellStyle name="Примечание 11" xfId="2356"/>
    <cellStyle name="Примечание 12" xfId="2357"/>
    <cellStyle name="Примечание 13" xfId="2358"/>
    <cellStyle name="Примечание 14" xfId="2359"/>
    <cellStyle name="Примечание 15" xfId="2360"/>
    <cellStyle name="Примечание 16" xfId="2361"/>
    <cellStyle name="Примечание 17" xfId="2362"/>
    <cellStyle name="Примечание 18" xfId="2363"/>
    <cellStyle name="Примечание 19" xfId="2364"/>
    <cellStyle name="Примечание 2" xfId="2365"/>
    <cellStyle name="Примечание 2 10" xfId="2366"/>
    <cellStyle name="Примечание 2 11" xfId="2367"/>
    <cellStyle name="Примечание 2 12" xfId="2368"/>
    <cellStyle name="Примечание 2 13" xfId="2369"/>
    <cellStyle name="Примечание 2 14" xfId="2370"/>
    <cellStyle name="Примечание 2 15" xfId="2371"/>
    <cellStyle name="Примечание 2 16" xfId="2372"/>
    <cellStyle name="Примечание 2 17" xfId="2373"/>
    <cellStyle name="Примечание 2 18" xfId="2374"/>
    <cellStyle name="Примечание 2 2" xfId="2375"/>
    <cellStyle name="Примечание 2 3" xfId="2376"/>
    <cellStyle name="Примечание 2 4" xfId="2377"/>
    <cellStyle name="Примечание 2 5" xfId="2378"/>
    <cellStyle name="Примечание 2 6" xfId="2379"/>
    <cellStyle name="Примечание 2 7" xfId="2380"/>
    <cellStyle name="Примечание 2 8" xfId="2381"/>
    <cellStyle name="Примечание 2 9" xfId="2382"/>
    <cellStyle name="Примечание 20" xfId="2383"/>
    <cellStyle name="Примечание 21" xfId="2384"/>
    <cellStyle name="Примечание 22" xfId="2385"/>
    <cellStyle name="Примечание 23" xfId="2386"/>
    <cellStyle name="Примечание 24" xfId="2387"/>
    <cellStyle name="Примечание 25" xfId="2388"/>
    <cellStyle name="Примечание 26" xfId="2389"/>
    <cellStyle name="Примечание 27" xfId="2390"/>
    <cellStyle name="Примечание 28" xfId="2391"/>
    <cellStyle name="Примечание 3" xfId="2392"/>
    <cellStyle name="Примечание 4" xfId="2393"/>
    <cellStyle name="Примечание 5" xfId="2394"/>
    <cellStyle name="Примечание 6" xfId="2395"/>
    <cellStyle name="Примечание 7" xfId="2396"/>
    <cellStyle name="Примечание 8" xfId="2397"/>
    <cellStyle name="Примечание 9" xfId="2398"/>
    <cellStyle name="Процентный 2" xfId="2399"/>
    <cellStyle name="Процентный 2 2" xfId="2400"/>
    <cellStyle name="Связанная ячейка" xfId="13" builtinId="24" customBuiltin="1"/>
    <cellStyle name="Связанная ячейка 10" xfId="2401"/>
    <cellStyle name="Связанная ячейка 11" xfId="2402"/>
    <cellStyle name="Связанная ячейка 12" xfId="2403"/>
    <cellStyle name="Связанная ячейка 13" xfId="2404"/>
    <cellStyle name="Связанная ячейка 14" xfId="2405"/>
    <cellStyle name="Связанная ячейка 2" xfId="2406"/>
    <cellStyle name="Связанная ячейка 3" xfId="2407"/>
    <cellStyle name="Связанная ячейка 4" xfId="2408"/>
    <cellStyle name="Связанная ячейка 5" xfId="2409"/>
    <cellStyle name="Связанная ячейка 6" xfId="2410"/>
    <cellStyle name="Связанная ячейка 7" xfId="2411"/>
    <cellStyle name="Связанная ячейка 8" xfId="2412"/>
    <cellStyle name="Связанная ячейка 9" xfId="2413"/>
    <cellStyle name="Текст предупреждения" xfId="15" builtinId="11" customBuiltin="1"/>
    <cellStyle name="Текст предупреждения 10" xfId="2414"/>
    <cellStyle name="Текст предупреждения 11" xfId="2415"/>
    <cellStyle name="Текст предупреждения 12" xfId="2416"/>
    <cellStyle name="Текст предупреждения 13" xfId="2417"/>
    <cellStyle name="Текст предупреждения 14" xfId="2418"/>
    <cellStyle name="Текст предупреждения 2" xfId="2419"/>
    <cellStyle name="Текст предупреждения 3" xfId="2420"/>
    <cellStyle name="Текст предупреждения 4" xfId="2421"/>
    <cellStyle name="Текст предупреждения 5" xfId="2422"/>
    <cellStyle name="Текст предупреждения 6" xfId="2423"/>
    <cellStyle name="Текст предупреждения 7" xfId="2424"/>
    <cellStyle name="Текст предупреждения 8" xfId="2425"/>
    <cellStyle name="Текст предупреждения 9" xfId="2426"/>
    <cellStyle name="Финансовый" xfId="1" builtinId="3"/>
    <cellStyle name="Финансовый 2" xfId="2427"/>
    <cellStyle name="Финансовый 2 2" xfId="2428"/>
    <cellStyle name="Финансовый 2 3" xfId="2429"/>
    <cellStyle name="Финансовый 2 4" xfId="2430"/>
    <cellStyle name="Финансовый 2 5" xfId="2431"/>
    <cellStyle name="Финансовый 2 6" xfId="2432"/>
    <cellStyle name="Финансовый 2 7" xfId="2433"/>
    <cellStyle name="Финансовый 3" xfId="2434"/>
    <cellStyle name="Финансовый 4" xfId="45"/>
    <cellStyle name="Хороший" xfId="7" builtinId="26" customBuiltin="1"/>
    <cellStyle name="Хороший 10" xfId="2435"/>
    <cellStyle name="Хороший 11" xfId="2436"/>
    <cellStyle name="Хороший 12" xfId="2437"/>
    <cellStyle name="Хороший 13" xfId="2438"/>
    <cellStyle name="Хороший 14" xfId="2439"/>
    <cellStyle name="Хороший 2" xfId="2440"/>
    <cellStyle name="Хороший 3" xfId="2441"/>
    <cellStyle name="Хороший 4" xfId="2442"/>
    <cellStyle name="Хороший 5" xfId="2443"/>
    <cellStyle name="Хороший 6" xfId="2444"/>
    <cellStyle name="Хороший 7" xfId="2445"/>
    <cellStyle name="Хороший 8" xfId="2446"/>
    <cellStyle name="Хороший 9" xfId="24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1;&#1053;&#1040;\2017-2018\&#1080;&#1087;&#1086;&#1090;&#1077;&#1082;&#1072;CAM\&#1044;&#1086;&#1082;&#1091;&#1084;&#1077;&#1085;&#1090;&#1099;%20&#1050;&#1080;&#1084;\&#1042;&#1056;&#1045;&#1052;&#1045;&#1053;&#1053;&#1040;&#1071;\&#1057;&#1058;&#1040;&#1044;&#1048;&#1054;&#1053;-&#1053;&#1072;&#1088;&#1080;&#1084;&#1072;&#1085;%2019.07.06\&#1058;&#1056;&#1048;&#1041;&#1059;&#1053;&#10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1;&#1053;&#1040;%202017-2019\&#1084;&#1086;&#1105;\&#1051;&#1040;&#1058;&#1048;&#1060;\210-&#1058;&#1045;&#1050;&#1059;&#1065;&#1048;&#1049;%20&#1056;&#1045;&#1052;&#1054;&#1053;&#1058;%20&#1047;&#1044;&#1040;&#1053;&#1048;&#1071;%20&#1044;&#1054;&#1059;%20&#8470;21%20&#1042;%20&#1050;-&#1050;&#1045;%20&#1054;&#1049;&#1058;&#1040;&#1052;&#1043;&#1040;&#1051;&#1048;%20&#1042;%20&#1040;&#1050;&#1044;&#1040;&#1056;&#1068;&#1048;&#1053;&#1057;&#1050;&#1054;&#1052;%20&#1056;&#1040;&#1049;&#1054;&#1053;&#1045;%20&#1057;&#1040;&#1052;&#1040;&#1056;&#1050;&#1040;&#1053;&#1044;&#1057;&#1050;&#1054;&#1049;%20&#1054;&#1041;&#1051;&#1040;&#1057;&#1058;&#1048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. рес-в"/>
      <sheetName val="Вед. р-т"/>
      <sheetName val="Старт"/>
      <sheetName val="ЦЕНЫ"/>
      <sheetName val="ДЕФ. АКТ"/>
      <sheetName val="Л-р в-сть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_БР"/>
      <sheetName val="210_БВ"/>
      <sheetName val="200_Б1"/>
      <sheetName val="СТОИМОСТЬ"/>
      <sheetName val="Лист1"/>
      <sheetName val="Лист2"/>
      <sheetName val="Лист9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showGridLines="0" tabSelected="1" topLeftCell="A49" workbookViewId="0">
      <selection activeCell="C62" sqref="C62"/>
    </sheetView>
  </sheetViews>
  <sheetFormatPr defaultRowHeight="12.75"/>
  <cols>
    <col min="1" max="1" width="4.5703125" style="6" customWidth="1"/>
    <col min="2" max="2" width="13.5703125" style="6" hidden="1" customWidth="1"/>
    <col min="3" max="3" width="71.42578125" style="6" customWidth="1"/>
    <col min="4" max="6" width="10.140625" style="6" customWidth="1"/>
    <col min="7" max="7" width="13.28515625" style="20" customWidth="1"/>
    <col min="8" max="8" width="10.85546875" style="6" bestFit="1" customWidth="1"/>
    <col min="9" max="233" width="9.140625" style="6"/>
    <col min="234" max="234" width="4.5703125" style="6" customWidth="1"/>
    <col min="235" max="235" width="13.5703125" style="6" customWidth="1"/>
    <col min="236" max="236" width="52.140625" style="6" customWidth="1"/>
    <col min="237" max="242" width="10.140625" style="6" customWidth="1"/>
    <col min="243" max="489" width="9.140625" style="6"/>
    <col min="490" max="490" width="4.5703125" style="6" customWidth="1"/>
    <col min="491" max="491" width="13.5703125" style="6" customWidth="1"/>
    <col min="492" max="492" width="52.140625" style="6" customWidth="1"/>
    <col min="493" max="498" width="10.140625" style="6" customWidth="1"/>
    <col min="499" max="745" width="9.140625" style="6"/>
    <col min="746" max="746" width="4.5703125" style="6" customWidth="1"/>
    <col min="747" max="747" width="13.5703125" style="6" customWidth="1"/>
    <col min="748" max="748" width="52.140625" style="6" customWidth="1"/>
    <col min="749" max="754" width="10.140625" style="6" customWidth="1"/>
    <col min="755" max="1001" width="9.140625" style="6"/>
    <col min="1002" max="1002" width="4.5703125" style="6" customWidth="1"/>
    <col min="1003" max="1003" width="13.5703125" style="6" customWidth="1"/>
    <col min="1004" max="1004" width="52.140625" style="6" customWidth="1"/>
    <col min="1005" max="1010" width="10.140625" style="6" customWidth="1"/>
    <col min="1011" max="1257" width="9.140625" style="6"/>
    <col min="1258" max="1258" width="4.5703125" style="6" customWidth="1"/>
    <col min="1259" max="1259" width="13.5703125" style="6" customWidth="1"/>
    <col min="1260" max="1260" width="52.140625" style="6" customWidth="1"/>
    <col min="1261" max="1266" width="10.140625" style="6" customWidth="1"/>
    <col min="1267" max="1513" width="9.140625" style="6"/>
    <col min="1514" max="1514" width="4.5703125" style="6" customWidth="1"/>
    <col min="1515" max="1515" width="13.5703125" style="6" customWidth="1"/>
    <col min="1516" max="1516" width="52.140625" style="6" customWidth="1"/>
    <col min="1517" max="1522" width="10.140625" style="6" customWidth="1"/>
    <col min="1523" max="1769" width="9.140625" style="6"/>
    <col min="1770" max="1770" width="4.5703125" style="6" customWidth="1"/>
    <col min="1771" max="1771" width="13.5703125" style="6" customWidth="1"/>
    <col min="1772" max="1772" width="52.140625" style="6" customWidth="1"/>
    <col min="1773" max="1778" width="10.140625" style="6" customWidth="1"/>
    <col min="1779" max="2025" width="9.140625" style="6"/>
    <col min="2026" max="2026" width="4.5703125" style="6" customWidth="1"/>
    <col min="2027" max="2027" width="13.5703125" style="6" customWidth="1"/>
    <col min="2028" max="2028" width="52.140625" style="6" customWidth="1"/>
    <col min="2029" max="2034" width="10.140625" style="6" customWidth="1"/>
    <col min="2035" max="2281" width="9.140625" style="6"/>
    <col min="2282" max="2282" width="4.5703125" style="6" customWidth="1"/>
    <col min="2283" max="2283" width="13.5703125" style="6" customWidth="1"/>
    <col min="2284" max="2284" width="52.140625" style="6" customWidth="1"/>
    <col min="2285" max="2290" width="10.140625" style="6" customWidth="1"/>
    <col min="2291" max="2537" width="9.140625" style="6"/>
    <col min="2538" max="2538" width="4.5703125" style="6" customWidth="1"/>
    <col min="2539" max="2539" width="13.5703125" style="6" customWidth="1"/>
    <col min="2540" max="2540" width="52.140625" style="6" customWidth="1"/>
    <col min="2541" max="2546" width="10.140625" style="6" customWidth="1"/>
    <col min="2547" max="2793" width="9.140625" style="6"/>
    <col min="2794" max="2794" width="4.5703125" style="6" customWidth="1"/>
    <col min="2795" max="2795" width="13.5703125" style="6" customWidth="1"/>
    <col min="2796" max="2796" width="52.140625" style="6" customWidth="1"/>
    <col min="2797" max="2802" width="10.140625" style="6" customWidth="1"/>
    <col min="2803" max="3049" width="9.140625" style="6"/>
    <col min="3050" max="3050" width="4.5703125" style="6" customWidth="1"/>
    <col min="3051" max="3051" width="13.5703125" style="6" customWidth="1"/>
    <col min="3052" max="3052" width="52.140625" style="6" customWidth="1"/>
    <col min="3053" max="3058" width="10.140625" style="6" customWidth="1"/>
    <col min="3059" max="3305" width="9.140625" style="6"/>
    <col min="3306" max="3306" width="4.5703125" style="6" customWidth="1"/>
    <col min="3307" max="3307" width="13.5703125" style="6" customWidth="1"/>
    <col min="3308" max="3308" width="52.140625" style="6" customWidth="1"/>
    <col min="3309" max="3314" width="10.140625" style="6" customWidth="1"/>
    <col min="3315" max="3561" width="9.140625" style="6"/>
    <col min="3562" max="3562" width="4.5703125" style="6" customWidth="1"/>
    <col min="3563" max="3563" width="13.5703125" style="6" customWidth="1"/>
    <col min="3564" max="3564" width="52.140625" style="6" customWidth="1"/>
    <col min="3565" max="3570" width="10.140625" style="6" customWidth="1"/>
    <col min="3571" max="3817" width="9.140625" style="6"/>
    <col min="3818" max="3818" width="4.5703125" style="6" customWidth="1"/>
    <col min="3819" max="3819" width="13.5703125" style="6" customWidth="1"/>
    <col min="3820" max="3820" width="52.140625" style="6" customWidth="1"/>
    <col min="3821" max="3826" width="10.140625" style="6" customWidth="1"/>
    <col min="3827" max="4073" width="9.140625" style="6"/>
    <col min="4074" max="4074" width="4.5703125" style="6" customWidth="1"/>
    <col min="4075" max="4075" width="13.5703125" style="6" customWidth="1"/>
    <col min="4076" max="4076" width="52.140625" style="6" customWidth="1"/>
    <col min="4077" max="4082" width="10.140625" style="6" customWidth="1"/>
    <col min="4083" max="4329" width="9.140625" style="6"/>
    <col min="4330" max="4330" width="4.5703125" style="6" customWidth="1"/>
    <col min="4331" max="4331" width="13.5703125" style="6" customWidth="1"/>
    <col min="4332" max="4332" width="52.140625" style="6" customWidth="1"/>
    <col min="4333" max="4338" width="10.140625" style="6" customWidth="1"/>
    <col min="4339" max="4585" width="9.140625" style="6"/>
    <col min="4586" max="4586" width="4.5703125" style="6" customWidth="1"/>
    <col min="4587" max="4587" width="13.5703125" style="6" customWidth="1"/>
    <col min="4588" max="4588" width="52.140625" style="6" customWidth="1"/>
    <col min="4589" max="4594" width="10.140625" style="6" customWidth="1"/>
    <col min="4595" max="4841" width="9.140625" style="6"/>
    <col min="4842" max="4842" width="4.5703125" style="6" customWidth="1"/>
    <col min="4843" max="4843" width="13.5703125" style="6" customWidth="1"/>
    <col min="4844" max="4844" width="52.140625" style="6" customWidth="1"/>
    <col min="4845" max="4850" width="10.140625" style="6" customWidth="1"/>
    <col min="4851" max="5097" width="9.140625" style="6"/>
    <col min="5098" max="5098" width="4.5703125" style="6" customWidth="1"/>
    <col min="5099" max="5099" width="13.5703125" style="6" customWidth="1"/>
    <col min="5100" max="5100" width="52.140625" style="6" customWidth="1"/>
    <col min="5101" max="5106" width="10.140625" style="6" customWidth="1"/>
    <col min="5107" max="5353" width="9.140625" style="6"/>
    <col min="5354" max="5354" width="4.5703125" style="6" customWidth="1"/>
    <col min="5355" max="5355" width="13.5703125" style="6" customWidth="1"/>
    <col min="5356" max="5356" width="52.140625" style="6" customWidth="1"/>
    <col min="5357" max="5362" width="10.140625" style="6" customWidth="1"/>
    <col min="5363" max="5609" width="9.140625" style="6"/>
    <col min="5610" max="5610" width="4.5703125" style="6" customWidth="1"/>
    <col min="5611" max="5611" width="13.5703125" style="6" customWidth="1"/>
    <col min="5612" max="5612" width="52.140625" style="6" customWidth="1"/>
    <col min="5613" max="5618" width="10.140625" style="6" customWidth="1"/>
    <col min="5619" max="5865" width="9.140625" style="6"/>
    <col min="5866" max="5866" width="4.5703125" style="6" customWidth="1"/>
    <col min="5867" max="5867" width="13.5703125" style="6" customWidth="1"/>
    <col min="5868" max="5868" width="52.140625" style="6" customWidth="1"/>
    <col min="5869" max="5874" width="10.140625" style="6" customWidth="1"/>
    <col min="5875" max="6121" width="9.140625" style="6"/>
    <col min="6122" max="6122" width="4.5703125" style="6" customWidth="1"/>
    <col min="6123" max="6123" width="13.5703125" style="6" customWidth="1"/>
    <col min="6124" max="6124" width="52.140625" style="6" customWidth="1"/>
    <col min="6125" max="6130" width="10.140625" style="6" customWidth="1"/>
    <col min="6131" max="6377" width="9.140625" style="6"/>
    <col min="6378" max="6378" width="4.5703125" style="6" customWidth="1"/>
    <col min="6379" max="6379" width="13.5703125" style="6" customWidth="1"/>
    <col min="6380" max="6380" width="52.140625" style="6" customWidth="1"/>
    <col min="6381" max="6386" width="10.140625" style="6" customWidth="1"/>
    <col min="6387" max="6633" width="9.140625" style="6"/>
    <col min="6634" max="6634" width="4.5703125" style="6" customWidth="1"/>
    <col min="6635" max="6635" width="13.5703125" style="6" customWidth="1"/>
    <col min="6636" max="6636" width="52.140625" style="6" customWidth="1"/>
    <col min="6637" max="6642" width="10.140625" style="6" customWidth="1"/>
    <col min="6643" max="6889" width="9.140625" style="6"/>
    <col min="6890" max="6890" width="4.5703125" style="6" customWidth="1"/>
    <col min="6891" max="6891" width="13.5703125" style="6" customWidth="1"/>
    <col min="6892" max="6892" width="52.140625" style="6" customWidth="1"/>
    <col min="6893" max="6898" width="10.140625" style="6" customWidth="1"/>
    <col min="6899" max="7145" width="9.140625" style="6"/>
    <col min="7146" max="7146" width="4.5703125" style="6" customWidth="1"/>
    <col min="7147" max="7147" width="13.5703125" style="6" customWidth="1"/>
    <col min="7148" max="7148" width="52.140625" style="6" customWidth="1"/>
    <col min="7149" max="7154" width="10.140625" style="6" customWidth="1"/>
    <col min="7155" max="7401" width="9.140625" style="6"/>
    <col min="7402" max="7402" width="4.5703125" style="6" customWidth="1"/>
    <col min="7403" max="7403" width="13.5703125" style="6" customWidth="1"/>
    <col min="7404" max="7404" width="52.140625" style="6" customWidth="1"/>
    <col min="7405" max="7410" width="10.140625" style="6" customWidth="1"/>
    <col min="7411" max="7657" width="9.140625" style="6"/>
    <col min="7658" max="7658" width="4.5703125" style="6" customWidth="1"/>
    <col min="7659" max="7659" width="13.5703125" style="6" customWidth="1"/>
    <col min="7660" max="7660" width="52.140625" style="6" customWidth="1"/>
    <col min="7661" max="7666" width="10.140625" style="6" customWidth="1"/>
    <col min="7667" max="7913" width="9.140625" style="6"/>
    <col min="7914" max="7914" width="4.5703125" style="6" customWidth="1"/>
    <col min="7915" max="7915" width="13.5703125" style="6" customWidth="1"/>
    <col min="7916" max="7916" width="52.140625" style="6" customWidth="1"/>
    <col min="7917" max="7922" width="10.140625" style="6" customWidth="1"/>
    <col min="7923" max="8169" width="9.140625" style="6"/>
    <col min="8170" max="8170" width="4.5703125" style="6" customWidth="1"/>
    <col min="8171" max="8171" width="13.5703125" style="6" customWidth="1"/>
    <col min="8172" max="8172" width="52.140625" style="6" customWidth="1"/>
    <col min="8173" max="8178" width="10.140625" style="6" customWidth="1"/>
    <col min="8179" max="8425" width="9.140625" style="6"/>
    <col min="8426" max="8426" width="4.5703125" style="6" customWidth="1"/>
    <col min="8427" max="8427" width="13.5703125" style="6" customWidth="1"/>
    <col min="8428" max="8428" width="52.140625" style="6" customWidth="1"/>
    <col min="8429" max="8434" width="10.140625" style="6" customWidth="1"/>
    <col min="8435" max="8681" width="9.140625" style="6"/>
    <col min="8682" max="8682" width="4.5703125" style="6" customWidth="1"/>
    <col min="8683" max="8683" width="13.5703125" style="6" customWidth="1"/>
    <col min="8684" max="8684" width="52.140625" style="6" customWidth="1"/>
    <col min="8685" max="8690" width="10.140625" style="6" customWidth="1"/>
    <col min="8691" max="8937" width="9.140625" style="6"/>
    <col min="8938" max="8938" width="4.5703125" style="6" customWidth="1"/>
    <col min="8939" max="8939" width="13.5703125" style="6" customWidth="1"/>
    <col min="8940" max="8940" width="52.140625" style="6" customWidth="1"/>
    <col min="8941" max="8946" width="10.140625" style="6" customWidth="1"/>
    <col min="8947" max="9193" width="9.140625" style="6"/>
    <col min="9194" max="9194" width="4.5703125" style="6" customWidth="1"/>
    <col min="9195" max="9195" width="13.5703125" style="6" customWidth="1"/>
    <col min="9196" max="9196" width="52.140625" style="6" customWidth="1"/>
    <col min="9197" max="9202" width="10.140625" style="6" customWidth="1"/>
    <col min="9203" max="9449" width="9.140625" style="6"/>
    <col min="9450" max="9450" width="4.5703125" style="6" customWidth="1"/>
    <col min="9451" max="9451" width="13.5703125" style="6" customWidth="1"/>
    <col min="9452" max="9452" width="52.140625" style="6" customWidth="1"/>
    <col min="9453" max="9458" width="10.140625" style="6" customWidth="1"/>
    <col min="9459" max="9705" width="9.140625" style="6"/>
    <col min="9706" max="9706" width="4.5703125" style="6" customWidth="1"/>
    <col min="9707" max="9707" width="13.5703125" style="6" customWidth="1"/>
    <col min="9708" max="9708" width="52.140625" style="6" customWidth="1"/>
    <col min="9709" max="9714" width="10.140625" style="6" customWidth="1"/>
    <col min="9715" max="9961" width="9.140625" style="6"/>
    <col min="9962" max="9962" width="4.5703125" style="6" customWidth="1"/>
    <col min="9963" max="9963" width="13.5703125" style="6" customWidth="1"/>
    <col min="9964" max="9964" width="52.140625" style="6" customWidth="1"/>
    <col min="9965" max="9970" width="10.140625" style="6" customWidth="1"/>
    <col min="9971" max="10217" width="9.140625" style="6"/>
    <col min="10218" max="10218" width="4.5703125" style="6" customWidth="1"/>
    <col min="10219" max="10219" width="13.5703125" style="6" customWidth="1"/>
    <col min="10220" max="10220" width="52.140625" style="6" customWidth="1"/>
    <col min="10221" max="10226" width="10.140625" style="6" customWidth="1"/>
    <col min="10227" max="10473" width="9.140625" style="6"/>
    <col min="10474" max="10474" width="4.5703125" style="6" customWidth="1"/>
    <col min="10475" max="10475" width="13.5703125" style="6" customWidth="1"/>
    <col min="10476" max="10476" width="52.140625" style="6" customWidth="1"/>
    <col min="10477" max="10482" width="10.140625" style="6" customWidth="1"/>
    <col min="10483" max="10729" width="9.140625" style="6"/>
    <col min="10730" max="10730" width="4.5703125" style="6" customWidth="1"/>
    <col min="10731" max="10731" width="13.5703125" style="6" customWidth="1"/>
    <col min="10732" max="10732" width="52.140625" style="6" customWidth="1"/>
    <col min="10733" max="10738" width="10.140625" style="6" customWidth="1"/>
    <col min="10739" max="10985" width="9.140625" style="6"/>
    <col min="10986" max="10986" width="4.5703125" style="6" customWidth="1"/>
    <col min="10987" max="10987" width="13.5703125" style="6" customWidth="1"/>
    <col min="10988" max="10988" width="52.140625" style="6" customWidth="1"/>
    <col min="10989" max="10994" width="10.140625" style="6" customWidth="1"/>
    <col min="10995" max="11241" width="9.140625" style="6"/>
    <col min="11242" max="11242" width="4.5703125" style="6" customWidth="1"/>
    <col min="11243" max="11243" width="13.5703125" style="6" customWidth="1"/>
    <col min="11244" max="11244" width="52.140625" style="6" customWidth="1"/>
    <col min="11245" max="11250" width="10.140625" style="6" customWidth="1"/>
    <col min="11251" max="11497" width="9.140625" style="6"/>
    <col min="11498" max="11498" width="4.5703125" style="6" customWidth="1"/>
    <col min="11499" max="11499" width="13.5703125" style="6" customWidth="1"/>
    <col min="11500" max="11500" width="52.140625" style="6" customWidth="1"/>
    <col min="11501" max="11506" width="10.140625" style="6" customWidth="1"/>
    <col min="11507" max="11753" width="9.140625" style="6"/>
    <col min="11754" max="11754" width="4.5703125" style="6" customWidth="1"/>
    <col min="11755" max="11755" width="13.5703125" style="6" customWidth="1"/>
    <col min="11756" max="11756" width="52.140625" style="6" customWidth="1"/>
    <col min="11757" max="11762" width="10.140625" style="6" customWidth="1"/>
    <col min="11763" max="12009" width="9.140625" style="6"/>
    <col min="12010" max="12010" width="4.5703125" style="6" customWidth="1"/>
    <col min="12011" max="12011" width="13.5703125" style="6" customWidth="1"/>
    <col min="12012" max="12012" width="52.140625" style="6" customWidth="1"/>
    <col min="12013" max="12018" width="10.140625" style="6" customWidth="1"/>
    <col min="12019" max="12265" width="9.140625" style="6"/>
    <col min="12266" max="12266" width="4.5703125" style="6" customWidth="1"/>
    <col min="12267" max="12267" width="13.5703125" style="6" customWidth="1"/>
    <col min="12268" max="12268" width="52.140625" style="6" customWidth="1"/>
    <col min="12269" max="12274" width="10.140625" style="6" customWidth="1"/>
    <col min="12275" max="12521" width="9.140625" style="6"/>
    <col min="12522" max="12522" width="4.5703125" style="6" customWidth="1"/>
    <col min="12523" max="12523" width="13.5703125" style="6" customWidth="1"/>
    <col min="12524" max="12524" width="52.140625" style="6" customWidth="1"/>
    <col min="12525" max="12530" width="10.140625" style="6" customWidth="1"/>
    <col min="12531" max="12777" width="9.140625" style="6"/>
    <col min="12778" max="12778" width="4.5703125" style="6" customWidth="1"/>
    <col min="12779" max="12779" width="13.5703125" style="6" customWidth="1"/>
    <col min="12780" max="12780" width="52.140625" style="6" customWidth="1"/>
    <col min="12781" max="12786" width="10.140625" style="6" customWidth="1"/>
    <col min="12787" max="13033" width="9.140625" style="6"/>
    <col min="13034" max="13034" width="4.5703125" style="6" customWidth="1"/>
    <col min="13035" max="13035" width="13.5703125" style="6" customWidth="1"/>
    <col min="13036" max="13036" width="52.140625" style="6" customWidth="1"/>
    <col min="13037" max="13042" width="10.140625" style="6" customWidth="1"/>
    <col min="13043" max="13289" width="9.140625" style="6"/>
    <col min="13290" max="13290" width="4.5703125" style="6" customWidth="1"/>
    <col min="13291" max="13291" width="13.5703125" style="6" customWidth="1"/>
    <col min="13292" max="13292" width="52.140625" style="6" customWidth="1"/>
    <col min="13293" max="13298" width="10.140625" style="6" customWidth="1"/>
    <col min="13299" max="13545" width="9.140625" style="6"/>
    <col min="13546" max="13546" width="4.5703125" style="6" customWidth="1"/>
    <col min="13547" max="13547" width="13.5703125" style="6" customWidth="1"/>
    <col min="13548" max="13548" width="52.140625" style="6" customWidth="1"/>
    <col min="13549" max="13554" width="10.140625" style="6" customWidth="1"/>
    <col min="13555" max="13801" width="9.140625" style="6"/>
    <col min="13802" max="13802" width="4.5703125" style="6" customWidth="1"/>
    <col min="13803" max="13803" width="13.5703125" style="6" customWidth="1"/>
    <col min="13804" max="13804" width="52.140625" style="6" customWidth="1"/>
    <col min="13805" max="13810" width="10.140625" style="6" customWidth="1"/>
    <col min="13811" max="14057" width="9.140625" style="6"/>
    <col min="14058" max="14058" width="4.5703125" style="6" customWidth="1"/>
    <col min="14059" max="14059" width="13.5703125" style="6" customWidth="1"/>
    <col min="14060" max="14060" width="52.140625" style="6" customWidth="1"/>
    <col min="14061" max="14066" width="10.140625" style="6" customWidth="1"/>
    <col min="14067" max="14313" width="9.140625" style="6"/>
    <col min="14314" max="14314" width="4.5703125" style="6" customWidth="1"/>
    <col min="14315" max="14315" width="13.5703125" style="6" customWidth="1"/>
    <col min="14316" max="14316" width="52.140625" style="6" customWidth="1"/>
    <col min="14317" max="14322" width="10.140625" style="6" customWidth="1"/>
    <col min="14323" max="14569" width="9.140625" style="6"/>
    <col min="14570" max="14570" width="4.5703125" style="6" customWidth="1"/>
    <col min="14571" max="14571" width="13.5703125" style="6" customWidth="1"/>
    <col min="14572" max="14572" width="52.140625" style="6" customWidth="1"/>
    <col min="14573" max="14578" width="10.140625" style="6" customWidth="1"/>
    <col min="14579" max="14825" width="9.140625" style="6"/>
    <col min="14826" max="14826" width="4.5703125" style="6" customWidth="1"/>
    <col min="14827" max="14827" width="13.5703125" style="6" customWidth="1"/>
    <col min="14828" max="14828" width="52.140625" style="6" customWidth="1"/>
    <col min="14829" max="14834" width="10.140625" style="6" customWidth="1"/>
    <col min="14835" max="15081" width="9.140625" style="6"/>
    <col min="15082" max="15082" width="4.5703125" style="6" customWidth="1"/>
    <col min="15083" max="15083" width="13.5703125" style="6" customWidth="1"/>
    <col min="15084" max="15084" width="52.140625" style="6" customWidth="1"/>
    <col min="15085" max="15090" width="10.140625" style="6" customWidth="1"/>
    <col min="15091" max="15337" width="9.140625" style="6"/>
    <col min="15338" max="15338" width="4.5703125" style="6" customWidth="1"/>
    <col min="15339" max="15339" width="13.5703125" style="6" customWidth="1"/>
    <col min="15340" max="15340" width="52.140625" style="6" customWidth="1"/>
    <col min="15341" max="15346" width="10.140625" style="6" customWidth="1"/>
    <col min="15347" max="15593" width="9.140625" style="6"/>
    <col min="15594" max="15594" width="4.5703125" style="6" customWidth="1"/>
    <col min="15595" max="15595" width="13.5703125" style="6" customWidth="1"/>
    <col min="15596" max="15596" width="52.140625" style="6" customWidth="1"/>
    <col min="15597" max="15602" width="10.140625" style="6" customWidth="1"/>
    <col min="15603" max="15849" width="9.140625" style="6"/>
    <col min="15850" max="15850" width="4.5703125" style="6" customWidth="1"/>
    <col min="15851" max="15851" width="13.5703125" style="6" customWidth="1"/>
    <col min="15852" max="15852" width="52.140625" style="6" customWidth="1"/>
    <col min="15853" max="15858" width="10.140625" style="6" customWidth="1"/>
    <col min="15859" max="16105" width="9.140625" style="6"/>
    <col min="16106" max="16106" width="4.5703125" style="6" customWidth="1"/>
    <col min="16107" max="16107" width="13.5703125" style="6" customWidth="1"/>
    <col min="16108" max="16108" width="52.140625" style="6" customWidth="1"/>
    <col min="16109" max="16114" width="10.140625" style="6" customWidth="1"/>
    <col min="16115" max="16384" width="9.140625" style="6"/>
  </cols>
  <sheetData>
    <row r="1" spans="1:7" s="1" customFormat="1">
      <c r="G1" s="13"/>
    </row>
    <row r="2" spans="1:7" s="1" customFormat="1" ht="36.75" customHeight="1">
      <c r="B2" s="265" t="s">
        <v>298</v>
      </c>
      <c r="C2" s="265"/>
      <c r="D2" s="265"/>
      <c r="E2" s="265"/>
      <c r="F2" s="265"/>
      <c r="G2" s="265"/>
    </row>
    <row r="3" spans="1:7" s="1" customFormat="1">
      <c r="A3" s="2"/>
      <c r="B3" s="266" t="s">
        <v>1</v>
      </c>
      <c r="C3" s="266"/>
      <c r="D3" s="266"/>
      <c r="E3" s="266"/>
      <c r="F3" s="266"/>
      <c r="G3" s="266"/>
    </row>
    <row r="4" spans="1:7" s="1" customFormat="1">
      <c r="C4" s="3"/>
      <c r="D4" s="3"/>
      <c r="E4" s="3"/>
      <c r="F4" s="3"/>
      <c r="G4" s="14"/>
    </row>
    <row r="5" spans="1:7" s="23" customFormat="1" ht="15.75">
      <c r="A5" s="22"/>
      <c r="B5" s="22"/>
      <c r="C5" s="269" t="s">
        <v>157</v>
      </c>
      <c r="D5" s="269"/>
      <c r="E5" s="269"/>
      <c r="F5" s="269"/>
      <c r="G5" s="269"/>
    </row>
    <row r="6" spans="1:7" s="1" customFormat="1">
      <c r="A6" s="2"/>
      <c r="B6" s="267" t="s">
        <v>3</v>
      </c>
      <c r="C6" s="267"/>
      <c r="D6" s="267"/>
      <c r="E6" s="267"/>
      <c r="F6" s="267"/>
      <c r="G6" s="267"/>
    </row>
    <row r="7" spans="1:7" s="1" customFormat="1">
      <c r="D7" s="3"/>
      <c r="F7" s="268" t="s">
        <v>4</v>
      </c>
      <c r="G7" s="268"/>
    </row>
    <row r="8" spans="1:7">
      <c r="A8" s="8"/>
      <c r="B8" s="8"/>
      <c r="C8" s="8"/>
      <c r="D8" s="8"/>
      <c r="E8" s="8"/>
      <c r="F8" s="8"/>
      <c r="G8" s="15"/>
    </row>
    <row r="9" spans="1:7" s="1" customFormat="1">
      <c r="A9" s="261" t="s">
        <v>150</v>
      </c>
      <c r="B9" s="261"/>
      <c r="C9" s="261"/>
      <c r="D9" s="261"/>
      <c r="E9" s="261"/>
      <c r="F9" s="261"/>
      <c r="G9" s="261"/>
    </row>
    <row r="10" spans="1:7" s="4" customFormat="1">
      <c r="A10" s="262" t="s">
        <v>9</v>
      </c>
      <c r="B10" s="262" t="s">
        <v>10</v>
      </c>
      <c r="C10" s="262" t="s">
        <v>11</v>
      </c>
      <c r="D10" s="262" t="s">
        <v>12</v>
      </c>
      <c r="E10" s="262" t="s">
        <v>13</v>
      </c>
      <c r="F10" s="253" t="s">
        <v>149</v>
      </c>
      <c r="G10" s="254"/>
    </row>
    <row r="11" spans="1:7" s="4" customFormat="1">
      <c r="A11" s="263"/>
      <c r="B11" s="263"/>
      <c r="C11" s="263"/>
      <c r="D11" s="263"/>
      <c r="E11" s="263"/>
      <c r="F11" s="255" t="s">
        <v>152</v>
      </c>
      <c r="G11" s="256"/>
    </row>
    <row r="12" spans="1:7" s="4" customFormat="1">
      <c r="A12" s="264"/>
      <c r="B12" s="264"/>
      <c r="C12" s="264"/>
      <c r="D12" s="264"/>
      <c r="E12" s="264"/>
      <c r="F12" s="9" t="s">
        <v>153</v>
      </c>
      <c r="G12" s="16" t="s">
        <v>154</v>
      </c>
    </row>
    <row r="13" spans="1:7" s="5" customFormat="1">
      <c r="A13" s="10">
        <v>1</v>
      </c>
      <c r="B13" s="11">
        <v>2</v>
      </c>
      <c r="C13" s="11">
        <v>2</v>
      </c>
      <c r="D13" s="11">
        <v>3</v>
      </c>
      <c r="E13" s="11">
        <v>4</v>
      </c>
      <c r="F13" s="12">
        <v>5</v>
      </c>
      <c r="G13" s="17">
        <v>6</v>
      </c>
    </row>
    <row r="14" spans="1:7" ht="13.5" thickBot="1">
      <c r="A14" s="257"/>
      <c r="B14" s="258"/>
      <c r="C14" s="258"/>
      <c r="D14" s="258"/>
      <c r="E14" s="258"/>
      <c r="F14" s="258"/>
      <c r="G14" s="258"/>
    </row>
    <row r="15" spans="1:7" s="135" customFormat="1" ht="13.5" thickTop="1">
      <c r="A15" s="271" t="s">
        <v>296</v>
      </c>
      <c r="B15" s="272"/>
      <c r="C15" s="272"/>
      <c r="D15" s="272"/>
      <c r="E15" s="272"/>
      <c r="F15" s="272"/>
      <c r="G15" s="272"/>
    </row>
    <row r="16" spans="1:7" s="135" customFormat="1">
      <c r="A16" s="137"/>
      <c r="B16" s="138"/>
      <c r="C16" s="139" t="s">
        <v>146</v>
      </c>
      <c r="D16" s="140"/>
      <c r="E16" s="141"/>
      <c r="F16" s="141"/>
      <c r="G16" s="18"/>
    </row>
    <row r="17" spans="1:7" s="135" customFormat="1" ht="15">
      <c r="A17" s="143" t="s">
        <v>16</v>
      </c>
      <c r="B17" s="144" t="s">
        <v>16</v>
      </c>
      <c r="C17" s="144" t="s">
        <v>18</v>
      </c>
      <c r="D17" s="145" t="s">
        <v>19</v>
      </c>
      <c r="E17" s="142">
        <f>333.0042+21.47</f>
        <v>354.4742</v>
      </c>
      <c r="F17" s="146">
        <v>13453.1</v>
      </c>
      <c r="G17" s="21">
        <f t="shared" ref="G17" si="0">F17*E17</f>
        <v>4768776.8600200005</v>
      </c>
    </row>
    <row r="18" spans="1:7" s="135" customFormat="1">
      <c r="A18" s="147"/>
      <c r="B18" s="259" t="s">
        <v>155</v>
      </c>
      <c r="C18" s="260"/>
      <c r="D18" s="148" t="s">
        <v>151</v>
      </c>
      <c r="E18" s="149"/>
      <c r="F18" s="149"/>
      <c r="G18" s="19">
        <f>SUM(G17)</f>
        <v>4768776.8600200005</v>
      </c>
    </row>
    <row r="19" spans="1:7" s="135" customFormat="1" ht="15">
      <c r="A19" s="273"/>
      <c r="B19" s="274"/>
      <c r="C19" s="274"/>
      <c r="D19" s="274"/>
      <c r="E19" s="274"/>
      <c r="F19" s="274"/>
      <c r="G19" s="274"/>
    </row>
    <row r="20" spans="1:7" s="135" customFormat="1">
      <c r="A20" s="137"/>
      <c r="B20" s="138"/>
      <c r="C20" s="139" t="s">
        <v>147</v>
      </c>
      <c r="D20" s="140"/>
      <c r="E20" s="141"/>
      <c r="F20" s="141"/>
      <c r="G20" s="18"/>
    </row>
    <row r="21" spans="1:7" s="135" customFormat="1" ht="15">
      <c r="A21" s="143">
        <v>1</v>
      </c>
      <c r="B21" s="144" t="s">
        <v>117</v>
      </c>
      <c r="C21" s="144" t="s">
        <v>118</v>
      </c>
      <c r="D21" s="145" t="s">
        <v>25</v>
      </c>
      <c r="E21" s="142">
        <f>1.729+1.45</f>
        <v>3.1790000000000003</v>
      </c>
      <c r="F21" s="146">
        <v>827</v>
      </c>
      <c r="G21" s="21">
        <f t="shared" ref="G21:G28" si="1">F21*E21</f>
        <v>2629.0330000000004</v>
      </c>
    </row>
    <row r="22" spans="1:7" s="135" customFormat="1" ht="24">
      <c r="A22" s="143">
        <v>2</v>
      </c>
      <c r="B22" s="144" t="s">
        <v>34</v>
      </c>
      <c r="C22" s="144" t="s">
        <v>35</v>
      </c>
      <c r="D22" s="145" t="s">
        <v>25</v>
      </c>
      <c r="E22" s="142">
        <v>3.2868000000000001E-2</v>
      </c>
      <c r="F22" s="146">
        <v>117417</v>
      </c>
      <c r="G22" s="21">
        <f t="shared" si="1"/>
        <v>3859.2619560000003</v>
      </c>
    </row>
    <row r="23" spans="1:7" s="135" customFormat="1" ht="15">
      <c r="A23" s="143">
        <v>3</v>
      </c>
      <c r="B23" s="144" t="s">
        <v>210</v>
      </c>
      <c r="C23" s="144" t="s">
        <v>211</v>
      </c>
      <c r="D23" s="145" t="s">
        <v>25</v>
      </c>
      <c r="E23" s="142">
        <f>2.613+2.9</f>
        <v>5.5129999999999999</v>
      </c>
      <c r="F23" s="146">
        <v>631</v>
      </c>
      <c r="G23" s="21">
        <f t="shared" si="1"/>
        <v>3478.703</v>
      </c>
    </row>
    <row r="24" spans="1:7" s="135" customFormat="1" ht="15">
      <c r="A24" s="143">
        <v>4</v>
      </c>
      <c r="B24" s="144" t="s">
        <v>47</v>
      </c>
      <c r="C24" s="144" t="s">
        <v>48</v>
      </c>
      <c r="D24" s="145" t="s">
        <v>25</v>
      </c>
      <c r="E24" s="142">
        <f>1.9512+1.34</f>
        <v>3.2911999999999999</v>
      </c>
      <c r="F24" s="146">
        <v>14484</v>
      </c>
      <c r="G24" s="21">
        <f t="shared" si="1"/>
        <v>47669.7408</v>
      </c>
    </row>
    <row r="25" spans="1:7" s="135" customFormat="1" ht="15">
      <c r="A25" s="143">
        <v>5</v>
      </c>
      <c r="B25" s="144" t="s">
        <v>264</v>
      </c>
      <c r="C25" s="144" t="s">
        <v>265</v>
      </c>
      <c r="D25" s="145" t="s">
        <v>25</v>
      </c>
      <c r="E25" s="142">
        <v>7.6032000000000002E-2</v>
      </c>
      <c r="F25" s="146">
        <v>631</v>
      </c>
      <c r="G25" s="21">
        <f t="shared" si="1"/>
        <v>47.976192000000005</v>
      </c>
    </row>
    <row r="26" spans="1:7" s="135" customFormat="1" ht="15">
      <c r="A26" s="143">
        <v>6</v>
      </c>
      <c r="B26" s="144" t="s">
        <v>93</v>
      </c>
      <c r="C26" s="144" t="s">
        <v>37</v>
      </c>
      <c r="D26" s="145" t="s">
        <v>25</v>
      </c>
      <c r="E26" s="142">
        <v>0.75980000000000003</v>
      </c>
      <c r="F26" s="146">
        <v>40393</v>
      </c>
      <c r="G26" s="21">
        <f t="shared" si="1"/>
        <v>30690.6014</v>
      </c>
    </row>
    <row r="27" spans="1:7" s="135" customFormat="1" ht="15">
      <c r="A27" s="143">
        <v>7</v>
      </c>
      <c r="B27" s="144" t="s">
        <v>36</v>
      </c>
      <c r="C27" s="144" t="s">
        <v>37</v>
      </c>
      <c r="D27" s="145" t="s">
        <v>25</v>
      </c>
      <c r="E27" s="142">
        <v>0.49420199999999997</v>
      </c>
      <c r="F27" s="146">
        <v>65776</v>
      </c>
      <c r="G27" s="21">
        <f t="shared" si="1"/>
        <v>32506.630751999997</v>
      </c>
    </row>
    <row r="28" spans="1:7" s="135" customFormat="1" ht="15">
      <c r="A28" s="143">
        <v>8</v>
      </c>
      <c r="B28" s="144" t="s">
        <v>266</v>
      </c>
      <c r="C28" s="144" t="s">
        <v>267</v>
      </c>
      <c r="D28" s="145" t="s">
        <v>25</v>
      </c>
      <c r="E28" s="142">
        <v>0.117018</v>
      </c>
      <c r="F28" s="146">
        <v>895</v>
      </c>
      <c r="G28" s="21">
        <f t="shared" si="1"/>
        <v>104.73111</v>
      </c>
    </row>
    <row r="29" spans="1:7" s="135" customFormat="1">
      <c r="A29" s="147"/>
      <c r="B29" s="259" t="s">
        <v>156</v>
      </c>
      <c r="C29" s="260"/>
      <c r="D29" s="148" t="s">
        <v>151</v>
      </c>
      <c r="E29" s="149"/>
      <c r="F29" s="149"/>
      <c r="G29" s="19">
        <f>SUM(G21:G28)</f>
        <v>120986.67820999998</v>
      </c>
    </row>
    <row r="30" spans="1:7" s="135" customFormat="1" ht="15">
      <c r="A30" s="273"/>
      <c r="B30" s="274"/>
      <c r="C30" s="274"/>
      <c r="D30" s="274"/>
      <c r="E30" s="274"/>
      <c r="F30" s="274"/>
      <c r="G30" s="274"/>
    </row>
    <row r="31" spans="1:7" s="135" customFormat="1">
      <c r="A31" s="137"/>
      <c r="B31" s="138"/>
      <c r="C31" s="139" t="s">
        <v>148</v>
      </c>
      <c r="D31" s="140"/>
      <c r="E31" s="141"/>
      <c r="F31" s="141"/>
      <c r="G31" s="18"/>
    </row>
    <row r="32" spans="1:7" s="135" customFormat="1" ht="15">
      <c r="A32" s="143" t="s">
        <v>78</v>
      </c>
      <c r="B32" s="144" t="s">
        <v>212</v>
      </c>
      <c r="C32" s="144" t="s">
        <v>213</v>
      </c>
      <c r="D32" s="145" t="s">
        <v>96</v>
      </c>
      <c r="E32" s="142">
        <v>9.1</v>
      </c>
      <c r="F32" s="146">
        <v>2450</v>
      </c>
      <c r="G32" s="21">
        <f t="shared" ref="G32:G63" si="2">F32*E32</f>
        <v>22295</v>
      </c>
    </row>
    <row r="33" spans="1:8" s="135" customFormat="1" ht="15">
      <c r="A33" s="143" t="s">
        <v>79</v>
      </c>
      <c r="B33" s="144" t="s">
        <v>214</v>
      </c>
      <c r="C33" s="144" t="s">
        <v>215</v>
      </c>
      <c r="D33" s="145" t="s">
        <v>96</v>
      </c>
      <c r="E33" s="142">
        <v>9.1</v>
      </c>
      <c r="F33" s="146">
        <v>2450</v>
      </c>
      <c r="G33" s="21">
        <f t="shared" si="2"/>
        <v>22295</v>
      </c>
    </row>
    <row r="34" spans="1:8" s="135" customFormat="1" ht="15">
      <c r="A34" s="143" t="s">
        <v>80</v>
      </c>
      <c r="B34" s="144" t="s">
        <v>216</v>
      </c>
      <c r="C34" s="144" t="s">
        <v>217</v>
      </c>
      <c r="D34" s="145" t="s">
        <v>96</v>
      </c>
      <c r="E34" s="142">
        <v>52</v>
      </c>
      <c r="F34" s="146">
        <v>2450</v>
      </c>
      <c r="G34" s="21">
        <f t="shared" si="2"/>
        <v>127400</v>
      </c>
    </row>
    <row r="35" spans="1:8" s="135" customFormat="1" ht="15">
      <c r="A35" s="143" t="s">
        <v>81</v>
      </c>
      <c r="B35" s="144" t="s">
        <v>218</v>
      </c>
      <c r="C35" s="144" t="s">
        <v>219</v>
      </c>
      <c r="D35" s="145" t="s">
        <v>96</v>
      </c>
      <c r="E35" s="142">
        <v>20.8</v>
      </c>
      <c r="F35" s="146">
        <v>2450</v>
      </c>
      <c r="G35" s="21">
        <f t="shared" si="2"/>
        <v>50960</v>
      </c>
    </row>
    <row r="36" spans="1:8" s="135" customFormat="1" ht="15">
      <c r="A36" s="143" t="s">
        <v>90</v>
      </c>
      <c r="B36" s="144" t="s">
        <v>268</v>
      </c>
      <c r="C36" s="144" t="s">
        <v>269</v>
      </c>
      <c r="D36" s="145" t="s">
        <v>131</v>
      </c>
      <c r="E36" s="142">
        <v>1.3068</v>
      </c>
      <c r="F36" s="146">
        <v>4255</v>
      </c>
      <c r="G36" s="21">
        <f t="shared" si="2"/>
        <v>5560.4340000000002</v>
      </c>
    </row>
    <row r="37" spans="1:8" s="135" customFormat="1" ht="15">
      <c r="A37" s="143" t="s">
        <v>94</v>
      </c>
      <c r="B37" s="144" t="s">
        <v>220</v>
      </c>
      <c r="C37" s="144" t="s">
        <v>221</v>
      </c>
      <c r="D37" s="145" t="s">
        <v>222</v>
      </c>
      <c r="E37" s="142">
        <v>34.19</v>
      </c>
      <c r="F37" s="146">
        <v>950</v>
      </c>
      <c r="G37" s="21">
        <f t="shared" si="2"/>
        <v>32480.499999999996</v>
      </c>
    </row>
    <row r="38" spans="1:8" s="236" customFormat="1" ht="15">
      <c r="A38" s="230" t="s">
        <v>97</v>
      </c>
      <c r="B38" s="231" t="s">
        <v>140</v>
      </c>
      <c r="C38" s="231" t="s">
        <v>141</v>
      </c>
      <c r="D38" s="232" t="s">
        <v>38</v>
      </c>
      <c r="E38" s="233">
        <v>0.28172999999999998</v>
      </c>
      <c r="F38" s="234">
        <v>30000000</v>
      </c>
      <c r="G38" s="235">
        <f t="shared" si="2"/>
        <v>8451900</v>
      </c>
    </row>
    <row r="39" spans="1:8" s="135" customFormat="1" ht="15">
      <c r="A39" s="143" t="s">
        <v>105</v>
      </c>
      <c r="B39" s="144" t="s">
        <v>272</v>
      </c>
      <c r="C39" s="144" t="s">
        <v>273</v>
      </c>
      <c r="D39" s="145" t="s">
        <v>96</v>
      </c>
      <c r="E39" s="142">
        <v>10.5534</v>
      </c>
      <c r="F39" s="146">
        <v>165</v>
      </c>
      <c r="G39" s="21">
        <f t="shared" si="2"/>
        <v>1741.3109999999999</v>
      </c>
    </row>
    <row r="40" spans="1:8" s="236" customFormat="1" ht="15">
      <c r="A40" s="230" t="s">
        <v>107</v>
      </c>
      <c r="B40" s="231" t="s">
        <v>142</v>
      </c>
      <c r="C40" s="231" t="s">
        <v>143</v>
      </c>
      <c r="D40" s="232" t="s">
        <v>38</v>
      </c>
      <c r="E40" s="233">
        <v>2.2395000000000002E-2</v>
      </c>
      <c r="F40" s="234">
        <v>850000</v>
      </c>
      <c r="G40" s="235">
        <f t="shared" si="2"/>
        <v>19035.75</v>
      </c>
    </row>
    <row r="41" spans="1:8" s="135" customFormat="1" ht="15">
      <c r="A41" s="143" t="s">
        <v>108</v>
      </c>
      <c r="B41" s="144" t="s">
        <v>134</v>
      </c>
      <c r="C41" s="144" t="s">
        <v>135</v>
      </c>
      <c r="D41" s="145" t="s">
        <v>38</v>
      </c>
      <c r="E41" s="142">
        <v>0.13003999999999999</v>
      </c>
      <c r="F41" s="146">
        <v>850000</v>
      </c>
      <c r="G41" s="21">
        <f t="shared" si="2"/>
        <v>110533.99999999999</v>
      </c>
    </row>
    <row r="42" spans="1:8" s="135" customFormat="1" ht="15">
      <c r="A42" s="143" t="s">
        <v>110</v>
      </c>
      <c r="B42" s="144" t="s">
        <v>223</v>
      </c>
      <c r="C42" s="144" t="s">
        <v>224</v>
      </c>
      <c r="D42" s="145" t="s">
        <v>96</v>
      </c>
      <c r="E42" s="142">
        <v>341.9</v>
      </c>
      <c r="F42" s="146">
        <v>160</v>
      </c>
      <c r="G42" s="21">
        <f t="shared" si="2"/>
        <v>54704</v>
      </c>
    </row>
    <row r="43" spans="1:8" s="135" customFormat="1" ht="15">
      <c r="A43" s="143" t="s">
        <v>112</v>
      </c>
      <c r="B43" s="144" t="s">
        <v>136</v>
      </c>
      <c r="C43" s="144" t="s">
        <v>137</v>
      </c>
      <c r="D43" s="145" t="s">
        <v>39</v>
      </c>
      <c r="E43" s="142">
        <v>22.6892</v>
      </c>
      <c r="F43" s="146">
        <v>22000</v>
      </c>
      <c r="G43" s="21">
        <f t="shared" si="2"/>
        <v>499162.39999999997</v>
      </c>
    </row>
    <row r="44" spans="1:8" s="236" customFormat="1" ht="15">
      <c r="A44" s="230" t="s">
        <v>113</v>
      </c>
      <c r="B44" s="231" t="s">
        <v>280</v>
      </c>
      <c r="C44" s="231" t="s">
        <v>281</v>
      </c>
      <c r="D44" s="232" t="s">
        <v>39</v>
      </c>
      <c r="E44" s="233">
        <v>1.98</v>
      </c>
      <c r="F44" s="234">
        <v>525000</v>
      </c>
      <c r="G44" s="21">
        <f t="shared" si="2"/>
        <v>1039500</v>
      </c>
    </row>
    <row r="45" spans="1:8" s="135" customFormat="1" ht="15">
      <c r="A45" s="143" t="s">
        <v>54</v>
      </c>
      <c r="B45" s="144" t="s">
        <v>372</v>
      </c>
      <c r="C45" s="144" t="s">
        <v>373</v>
      </c>
      <c r="D45" s="145" t="s">
        <v>96</v>
      </c>
      <c r="E45" s="142">
        <v>43.68</v>
      </c>
      <c r="F45" s="146">
        <v>100</v>
      </c>
      <c r="G45" s="21">
        <f t="shared" si="2"/>
        <v>4368</v>
      </c>
      <c r="H45" s="134"/>
    </row>
    <row r="46" spans="1:8" s="135" customFormat="1" ht="15">
      <c r="A46" s="143" t="s">
        <v>62</v>
      </c>
      <c r="B46" s="144" t="s">
        <v>375</v>
      </c>
      <c r="C46" s="144" t="s">
        <v>376</v>
      </c>
      <c r="D46" s="145" t="s">
        <v>39</v>
      </c>
      <c r="E46" s="142">
        <v>37.491999999999997</v>
      </c>
      <c r="F46" s="146">
        <v>8500</v>
      </c>
      <c r="G46" s="21">
        <f t="shared" si="2"/>
        <v>318682</v>
      </c>
      <c r="H46" s="134"/>
    </row>
    <row r="47" spans="1:8" s="135" customFormat="1" ht="15">
      <c r="A47" s="143" t="s">
        <v>71</v>
      </c>
      <c r="B47" s="144" t="s">
        <v>378</v>
      </c>
      <c r="C47" s="144" t="s">
        <v>379</v>
      </c>
      <c r="D47" s="145" t="s">
        <v>119</v>
      </c>
      <c r="E47" s="142">
        <v>10.92</v>
      </c>
      <c r="F47" s="146">
        <v>650</v>
      </c>
      <c r="G47" s="21">
        <f t="shared" si="2"/>
        <v>7098</v>
      </c>
      <c r="H47" s="134"/>
    </row>
    <row r="48" spans="1:8" s="135" customFormat="1" ht="15">
      <c r="A48" s="143" t="s">
        <v>72</v>
      </c>
      <c r="B48" s="144" t="s">
        <v>381</v>
      </c>
      <c r="C48" s="144" t="s">
        <v>382</v>
      </c>
      <c r="D48" s="145" t="s">
        <v>131</v>
      </c>
      <c r="E48" s="142">
        <v>54.6</v>
      </c>
      <c r="F48" s="146">
        <v>443</v>
      </c>
      <c r="G48" s="21">
        <f t="shared" si="2"/>
        <v>24187.8</v>
      </c>
      <c r="H48" s="134"/>
    </row>
    <row r="49" spans="1:8" s="135" customFormat="1" ht="15">
      <c r="A49" s="143" t="s">
        <v>73</v>
      </c>
      <c r="B49" s="144" t="s">
        <v>384</v>
      </c>
      <c r="C49" s="144" t="s">
        <v>385</v>
      </c>
      <c r="D49" s="145" t="s">
        <v>131</v>
      </c>
      <c r="E49" s="142">
        <v>58.603999999999999</v>
      </c>
      <c r="F49" s="146">
        <v>443</v>
      </c>
      <c r="G49" s="21">
        <f t="shared" si="2"/>
        <v>25961.572</v>
      </c>
      <c r="H49" s="134"/>
    </row>
    <row r="50" spans="1:8" s="135" customFormat="1" ht="15">
      <c r="A50" s="143" t="s">
        <v>78</v>
      </c>
      <c r="B50" s="144" t="s">
        <v>387</v>
      </c>
      <c r="C50" s="144" t="s">
        <v>388</v>
      </c>
      <c r="D50" s="145" t="s">
        <v>131</v>
      </c>
      <c r="E50" s="142">
        <v>40.404000000000003</v>
      </c>
      <c r="F50" s="146">
        <v>443</v>
      </c>
      <c r="G50" s="21">
        <f t="shared" si="2"/>
        <v>17898.972000000002</v>
      </c>
      <c r="H50" s="134"/>
    </row>
    <row r="51" spans="1:8" s="135" customFormat="1" ht="15">
      <c r="A51" s="143" t="s">
        <v>79</v>
      </c>
      <c r="B51" s="144" t="s">
        <v>390</v>
      </c>
      <c r="C51" s="144" t="s">
        <v>391</v>
      </c>
      <c r="D51" s="145" t="s">
        <v>96</v>
      </c>
      <c r="E51" s="142">
        <v>364</v>
      </c>
      <c r="F51" s="146">
        <v>25</v>
      </c>
      <c r="G51" s="21">
        <f t="shared" si="2"/>
        <v>9100</v>
      </c>
      <c r="H51" s="134"/>
    </row>
    <row r="52" spans="1:8" s="135" customFormat="1" ht="15">
      <c r="A52" s="143" t="s">
        <v>80</v>
      </c>
      <c r="B52" s="144" t="s">
        <v>393</v>
      </c>
      <c r="C52" s="144" t="s">
        <v>394</v>
      </c>
      <c r="D52" s="145" t="s">
        <v>96</v>
      </c>
      <c r="E52" s="142">
        <v>1019.2</v>
      </c>
      <c r="F52" s="146">
        <v>35</v>
      </c>
      <c r="G52" s="21">
        <f t="shared" si="2"/>
        <v>35672</v>
      </c>
      <c r="H52" s="134"/>
    </row>
    <row r="53" spans="1:8" s="135" customFormat="1" ht="15">
      <c r="A53" s="143" t="s">
        <v>81</v>
      </c>
      <c r="B53" s="144" t="s">
        <v>396</v>
      </c>
      <c r="C53" s="144" t="s">
        <v>397</v>
      </c>
      <c r="D53" s="145" t="s">
        <v>131</v>
      </c>
      <c r="E53" s="142">
        <v>72.8</v>
      </c>
      <c r="F53" s="146">
        <v>2850</v>
      </c>
      <c r="G53" s="21">
        <f t="shared" si="2"/>
        <v>207480</v>
      </c>
      <c r="H53" s="134"/>
    </row>
    <row r="54" spans="1:8" s="135" customFormat="1" ht="15">
      <c r="A54" s="143" t="s">
        <v>90</v>
      </c>
      <c r="B54" s="144" t="s">
        <v>399</v>
      </c>
      <c r="C54" s="144" t="s">
        <v>400</v>
      </c>
      <c r="D54" s="145" t="s">
        <v>131</v>
      </c>
      <c r="E54" s="142">
        <v>22.204000000000001</v>
      </c>
      <c r="F54" s="146">
        <v>2850</v>
      </c>
      <c r="G54" s="21">
        <f t="shared" si="2"/>
        <v>63281.4</v>
      </c>
      <c r="H54" s="134"/>
    </row>
    <row r="55" spans="1:8" s="135" customFormat="1" ht="15">
      <c r="A55" s="143" t="s">
        <v>91</v>
      </c>
      <c r="B55" s="144" t="s">
        <v>402</v>
      </c>
      <c r="C55" s="144" t="s">
        <v>403</v>
      </c>
      <c r="D55" s="145" t="s">
        <v>39</v>
      </c>
      <c r="E55" s="142">
        <v>152.88</v>
      </c>
      <c r="F55" s="146">
        <v>13400</v>
      </c>
      <c r="G55" s="21">
        <f t="shared" si="2"/>
        <v>2048592</v>
      </c>
      <c r="H55" s="134"/>
    </row>
    <row r="56" spans="1:8" s="135" customFormat="1" ht="15">
      <c r="A56" s="143" t="s">
        <v>114</v>
      </c>
      <c r="B56" s="144" t="s">
        <v>138</v>
      </c>
      <c r="C56" s="144" t="s">
        <v>139</v>
      </c>
      <c r="D56" s="145" t="s">
        <v>119</v>
      </c>
      <c r="E56" s="142">
        <v>2.7618</v>
      </c>
      <c r="F56" s="146">
        <v>3200</v>
      </c>
      <c r="G56" s="21">
        <f t="shared" si="2"/>
        <v>8837.76</v>
      </c>
    </row>
    <row r="57" spans="1:8" s="135" customFormat="1" ht="15">
      <c r="A57" s="143" t="s">
        <v>115</v>
      </c>
      <c r="B57" s="144" t="s">
        <v>225</v>
      </c>
      <c r="C57" s="144" t="s">
        <v>226</v>
      </c>
      <c r="D57" s="145" t="s">
        <v>131</v>
      </c>
      <c r="E57" s="142">
        <v>131.30000000000001</v>
      </c>
      <c r="F57" s="146">
        <v>8500</v>
      </c>
      <c r="G57" s="21">
        <f t="shared" si="2"/>
        <v>1116050</v>
      </c>
    </row>
    <row r="58" spans="1:8" s="135" customFormat="1" ht="15">
      <c r="A58" s="143" t="s">
        <v>116</v>
      </c>
      <c r="B58" s="144" t="s">
        <v>282</v>
      </c>
      <c r="C58" s="144" t="s">
        <v>283</v>
      </c>
      <c r="D58" s="145" t="s">
        <v>119</v>
      </c>
      <c r="E58" s="142">
        <v>3.8016000000000001E-2</v>
      </c>
      <c r="F58" s="146">
        <v>22500</v>
      </c>
      <c r="G58" s="21">
        <f t="shared" si="2"/>
        <v>855.36</v>
      </c>
    </row>
    <row r="59" spans="1:8" s="135" customFormat="1" ht="15">
      <c r="A59" s="143" t="s">
        <v>121</v>
      </c>
      <c r="B59" s="144" t="s">
        <v>284</v>
      </c>
      <c r="C59" s="144" t="s">
        <v>285</v>
      </c>
      <c r="D59" s="145" t="s">
        <v>96</v>
      </c>
      <c r="E59" s="142">
        <v>9.24</v>
      </c>
      <c r="F59" s="146">
        <v>50</v>
      </c>
      <c r="G59" s="21">
        <f t="shared" si="2"/>
        <v>462</v>
      </c>
    </row>
    <row r="60" spans="1:8" s="135" customFormat="1" ht="15">
      <c r="A60" s="143" t="s">
        <v>122</v>
      </c>
      <c r="B60" s="144" t="s">
        <v>286</v>
      </c>
      <c r="C60" s="144" t="s">
        <v>287</v>
      </c>
      <c r="D60" s="145" t="s">
        <v>39</v>
      </c>
      <c r="E60" s="142">
        <v>157.08000000000001</v>
      </c>
      <c r="F60" s="146">
        <v>1250</v>
      </c>
      <c r="G60" s="21">
        <f t="shared" si="2"/>
        <v>196350.00000000003</v>
      </c>
    </row>
    <row r="61" spans="1:8" s="135" customFormat="1" ht="15">
      <c r="A61" s="143" t="s">
        <v>123</v>
      </c>
      <c r="B61" s="144" t="s">
        <v>288</v>
      </c>
      <c r="C61" s="144" t="s">
        <v>289</v>
      </c>
      <c r="D61" s="145" t="s">
        <v>290</v>
      </c>
      <c r="E61" s="142">
        <v>5.1281999999999996</v>
      </c>
      <c r="F61" s="146">
        <v>8900</v>
      </c>
      <c r="G61" s="21">
        <f t="shared" si="2"/>
        <v>45640.979999999996</v>
      </c>
    </row>
    <row r="62" spans="1:8" s="135" customFormat="1" ht="15">
      <c r="A62" s="143" t="s">
        <v>125</v>
      </c>
      <c r="B62" s="144" t="s">
        <v>291</v>
      </c>
      <c r="C62" s="144" t="s">
        <v>292</v>
      </c>
      <c r="D62" s="145" t="s">
        <v>39</v>
      </c>
      <c r="E62" s="142">
        <v>160.16</v>
      </c>
      <c r="F62" s="146">
        <v>130000</v>
      </c>
      <c r="G62" s="21">
        <f t="shared" si="2"/>
        <v>20820800</v>
      </c>
    </row>
    <row r="63" spans="1:8" s="135" customFormat="1" ht="15">
      <c r="A63" s="143" t="s">
        <v>129</v>
      </c>
      <c r="B63" s="144"/>
      <c r="C63" s="144" t="s">
        <v>293</v>
      </c>
      <c r="D63" s="145" t="s">
        <v>126</v>
      </c>
      <c r="E63" s="142">
        <v>3.7</v>
      </c>
      <c r="F63" s="146">
        <v>24000</v>
      </c>
      <c r="G63" s="21">
        <f t="shared" si="2"/>
        <v>88800</v>
      </c>
    </row>
    <row r="64" spans="1:8" s="135" customFormat="1">
      <c r="A64" s="147"/>
      <c r="B64" s="259" t="s">
        <v>208</v>
      </c>
      <c r="C64" s="260"/>
      <c r="D64" s="148" t="s">
        <v>151</v>
      </c>
      <c r="E64" s="149"/>
      <c r="F64" s="149"/>
      <c r="G64" s="19">
        <f>SUM(G32:G63)</f>
        <v>35477686.239</v>
      </c>
    </row>
    <row r="65" spans="1:7" s="27" customFormat="1">
      <c r="A65" s="28"/>
      <c r="B65" s="277" t="s">
        <v>159</v>
      </c>
      <c r="C65" s="278"/>
      <c r="D65" s="29" t="s">
        <v>151</v>
      </c>
      <c r="E65" s="30"/>
      <c r="F65" s="30"/>
      <c r="G65" s="151">
        <f>G64*5%</f>
        <v>1773884.31195</v>
      </c>
    </row>
    <row r="66" spans="1:7" s="27" customFormat="1">
      <c r="A66" s="31"/>
      <c r="B66" s="270" t="s">
        <v>158</v>
      </c>
      <c r="C66" s="270"/>
      <c r="D66" s="31" t="s">
        <v>151</v>
      </c>
      <c r="E66" s="32"/>
      <c r="F66" s="32"/>
      <c r="G66" s="152">
        <f>+G65+G64</f>
        <v>37251570.550949998</v>
      </c>
    </row>
    <row r="67" spans="1:7" s="135" customFormat="1" ht="15">
      <c r="A67" s="273"/>
      <c r="B67" s="274"/>
      <c r="C67" s="274"/>
      <c r="D67" s="274"/>
      <c r="E67" s="274"/>
      <c r="F67" s="274"/>
      <c r="G67" s="274"/>
    </row>
    <row r="68" spans="1:7" s="135" customFormat="1">
      <c r="A68" s="137"/>
      <c r="B68" s="138"/>
      <c r="C68" s="139" t="s">
        <v>209</v>
      </c>
      <c r="D68" s="140"/>
      <c r="E68" s="141"/>
      <c r="F68" s="141"/>
      <c r="G68" s="18"/>
    </row>
    <row r="69" spans="1:7" s="236" customFormat="1" ht="15">
      <c r="A69" s="230">
        <v>1</v>
      </c>
      <c r="B69" s="231"/>
      <c r="C69" s="231" t="s">
        <v>294</v>
      </c>
      <c r="D69" s="232" t="s">
        <v>39</v>
      </c>
      <c r="E69" s="233">
        <v>9</v>
      </c>
      <c r="F69" s="234">
        <v>224000</v>
      </c>
      <c r="G69" s="235">
        <f t="shared" ref="G69:G70" si="3">F69*E69</f>
        <v>2016000</v>
      </c>
    </row>
    <row r="70" spans="1:7" s="135" customFormat="1" ht="15">
      <c r="A70" s="143">
        <v>2</v>
      </c>
      <c r="B70" s="144"/>
      <c r="C70" s="144" t="s">
        <v>295</v>
      </c>
      <c r="D70" s="145" t="s">
        <v>96</v>
      </c>
      <c r="E70" s="142">
        <v>4</v>
      </c>
      <c r="F70" s="146">
        <v>450000</v>
      </c>
      <c r="G70" s="21">
        <f t="shared" si="3"/>
        <v>1800000</v>
      </c>
    </row>
    <row r="71" spans="1:7" s="27" customFormat="1">
      <c r="A71" s="24"/>
      <c r="B71" s="275" t="s">
        <v>158</v>
      </c>
      <c r="C71" s="276"/>
      <c r="D71" s="25" t="s">
        <v>151</v>
      </c>
      <c r="E71" s="26"/>
      <c r="F71" s="26"/>
      <c r="G71" s="150">
        <f>SUM(G69:G70)</f>
        <v>3816000</v>
      </c>
    </row>
    <row r="72" spans="1:7" s="27" customFormat="1">
      <c r="A72" s="28"/>
      <c r="B72" s="277" t="s">
        <v>159</v>
      </c>
      <c r="C72" s="278"/>
      <c r="D72" s="29" t="s">
        <v>151</v>
      </c>
      <c r="E72" s="30"/>
      <c r="F72" s="30"/>
      <c r="G72" s="151">
        <f>G71*2%</f>
        <v>76320</v>
      </c>
    </row>
    <row r="73" spans="1:7" s="27" customFormat="1">
      <c r="A73" s="31"/>
      <c r="B73" s="270" t="s">
        <v>158</v>
      </c>
      <c r="C73" s="270"/>
      <c r="D73" s="31" t="s">
        <v>151</v>
      </c>
      <c r="E73" s="32"/>
      <c r="F73" s="32"/>
      <c r="G73" s="152">
        <f>+G72+G71</f>
        <v>3892320</v>
      </c>
    </row>
    <row r="74" spans="1:7" s="27" customFormat="1">
      <c r="A74" s="31"/>
      <c r="B74" s="200"/>
      <c r="C74" s="200" t="s">
        <v>160</v>
      </c>
      <c r="D74" s="31"/>
      <c r="E74" s="32"/>
      <c r="F74" s="32"/>
      <c r="G74" s="152">
        <f>G73+G66+G29+G18</f>
        <v>46033654.089179993</v>
      </c>
    </row>
    <row r="75" spans="1:7" s="33" customFormat="1">
      <c r="G75" s="34"/>
    </row>
    <row r="76" spans="1:7" s="33" customFormat="1" ht="13.5" thickBot="1">
      <c r="G76" s="34"/>
    </row>
    <row r="77" spans="1:7" s="135" customFormat="1" ht="13.5" thickTop="1">
      <c r="A77" s="271" t="s">
        <v>297</v>
      </c>
      <c r="B77" s="272"/>
      <c r="C77" s="272"/>
      <c r="D77" s="272"/>
      <c r="E77" s="272"/>
      <c r="F77" s="272"/>
      <c r="G77" s="272"/>
    </row>
    <row r="78" spans="1:7" s="135" customFormat="1">
      <c r="A78" s="137"/>
      <c r="B78" s="138"/>
      <c r="C78" s="139" t="s">
        <v>146</v>
      </c>
      <c r="D78" s="140"/>
      <c r="E78" s="141"/>
      <c r="F78" s="141"/>
      <c r="G78" s="18"/>
    </row>
    <row r="79" spans="1:7" s="135" customFormat="1" ht="15">
      <c r="A79" s="143" t="s">
        <v>16</v>
      </c>
      <c r="B79" s="144" t="s">
        <v>16</v>
      </c>
      <c r="C79" s="144" t="s">
        <v>18</v>
      </c>
      <c r="D79" s="145" t="s">
        <v>19</v>
      </c>
      <c r="E79" s="219">
        <v>76.631</v>
      </c>
      <c r="F79" s="146">
        <v>13453.1</v>
      </c>
      <c r="G79" s="21">
        <f t="shared" ref="G79" si="4">F79*E79</f>
        <v>1030924.5061</v>
      </c>
    </row>
    <row r="80" spans="1:7" s="135" customFormat="1">
      <c r="A80" s="147"/>
      <c r="B80" s="259" t="s">
        <v>155</v>
      </c>
      <c r="C80" s="260"/>
      <c r="D80" s="148" t="s">
        <v>151</v>
      </c>
      <c r="E80" s="149"/>
      <c r="F80" s="149"/>
      <c r="G80" s="19">
        <f>SUM(G79)</f>
        <v>1030924.5061</v>
      </c>
    </row>
    <row r="81" spans="1:7" s="135" customFormat="1" ht="15">
      <c r="A81" s="273"/>
      <c r="B81" s="274"/>
      <c r="C81" s="274"/>
      <c r="D81" s="274"/>
      <c r="E81" s="274"/>
      <c r="F81" s="274"/>
      <c r="G81" s="274"/>
    </row>
    <row r="82" spans="1:7" s="135" customFormat="1">
      <c r="A82" s="137"/>
      <c r="B82" s="138"/>
      <c r="C82" s="139" t="s">
        <v>147</v>
      </c>
      <c r="D82" s="140"/>
      <c r="E82" s="141"/>
      <c r="F82" s="141"/>
      <c r="G82" s="18"/>
    </row>
    <row r="83" spans="1:7" s="135" customFormat="1">
      <c r="A83" s="221" t="s">
        <v>22</v>
      </c>
      <c r="B83" s="222" t="s">
        <v>117</v>
      </c>
      <c r="C83" s="222" t="s">
        <v>118</v>
      </c>
      <c r="D83" s="223" t="s">
        <v>25</v>
      </c>
      <c r="E83" s="220">
        <v>0.30590000000000001</v>
      </c>
      <c r="F83" s="224">
        <v>827</v>
      </c>
      <c r="G83" s="21">
        <f t="shared" ref="G83:G87" si="5">F83*E83</f>
        <v>252.97929999999999</v>
      </c>
    </row>
    <row r="84" spans="1:7" s="135" customFormat="1">
      <c r="A84" s="221" t="s">
        <v>30</v>
      </c>
      <c r="B84" s="222" t="s">
        <v>210</v>
      </c>
      <c r="C84" s="222" t="s">
        <v>211</v>
      </c>
      <c r="D84" s="223" t="s">
        <v>25</v>
      </c>
      <c r="E84" s="220">
        <v>0.46229999999999999</v>
      </c>
      <c r="F84" s="224">
        <v>631</v>
      </c>
      <c r="G84" s="21">
        <f t="shared" si="5"/>
        <v>291.71129999999999</v>
      </c>
    </row>
    <row r="85" spans="1:7" s="135" customFormat="1">
      <c r="A85" s="221" t="s">
        <v>40</v>
      </c>
      <c r="B85" s="222" t="s">
        <v>47</v>
      </c>
      <c r="C85" s="222" t="s">
        <v>48</v>
      </c>
      <c r="D85" s="223" t="s">
        <v>25</v>
      </c>
      <c r="E85" s="220">
        <v>0.32719999999999999</v>
      </c>
      <c r="F85" s="224">
        <v>14484</v>
      </c>
      <c r="G85" s="21">
        <f t="shared" si="5"/>
        <v>4739.1647999999996</v>
      </c>
    </row>
    <row r="86" spans="1:7" s="135" customFormat="1">
      <c r="A86" s="221" t="s">
        <v>41</v>
      </c>
      <c r="B86" s="222" t="s">
        <v>93</v>
      </c>
      <c r="C86" s="222" t="s">
        <v>37</v>
      </c>
      <c r="D86" s="223" t="s">
        <v>25</v>
      </c>
      <c r="E86" s="220">
        <v>0.1633</v>
      </c>
      <c r="F86" s="224">
        <v>40393</v>
      </c>
      <c r="G86" s="21">
        <f t="shared" si="5"/>
        <v>6596.1769000000004</v>
      </c>
    </row>
    <row r="87" spans="1:7" s="135" customFormat="1">
      <c r="A87" s="221" t="s">
        <v>52</v>
      </c>
      <c r="B87" s="222" t="s">
        <v>36</v>
      </c>
      <c r="C87" s="222" t="s">
        <v>37</v>
      </c>
      <c r="D87" s="223" t="s">
        <v>25</v>
      </c>
      <c r="E87" s="220">
        <v>9.8699999999999996E-2</v>
      </c>
      <c r="F87" s="224">
        <v>65776</v>
      </c>
      <c r="G87" s="21">
        <f t="shared" si="5"/>
        <v>6492.0911999999998</v>
      </c>
    </row>
    <row r="88" spans="1:7" s="135" customFormat="1">
      <c r="A88" s="147"/>
      <c r="B88" s="259" t="s">
        <v>156</v>
      </c>
      <c r="C88" s="260"/>
      <c r="D88" s="148" t="s">
        <v>151</v>
      </c>
      <c r="E88" s="149"/>
      <c r="F88" s="149"/>
      <c r="G88" s="19">
        <f>SUM(G83:G87)</f>
        <v>18372.123499999998</v>
      </c>
    </row>
    <row r="89" spans="1:7" s="135" customFormat="1" ht="15">
      <c r="A89" s="273"/>
      <c r="B89" s="274"/>
      <c r="C89" s="274"/>
      <c r="D89" s="274"/>
      <c r="E89" s="274"/>
      <c r="F89" s="274"/>
      <c r="G89" s="274"/>
    </row>
    <row r="90" spans="1:7" s="135" customFormat="1">
      <c r="A90" s="137"/>
      <c r="B90" s="138"/>
      <c r="C90" s="139" t="s">
        <v>148</v>
      </c>
      <c r="D90" s="140"/>
      <c r="E90" s="141"/>
      <c r="F90" s="141"/>
      <c r="G90" s="18"/>
    </row>
    <row r="91" spans="1:7" s="135" customFormat="1">
      <c r="A91" s="226" t="s">
        <v>54</v>
      </c>
      <c r="B91" s="227" t="s">
        <v>212</v>
      </c>
      <c r="C91" s="227" t="s">
        <v>213</v>
      </c>
      <c r="D91" s="228" t="s">
        <v>96</v>
      </c>
      <c r="E91" s="225">
        <v>1.61</v>
      </c>
      <c r="F91" s="229">
        <v>2450</v>
      </c>
      <c r="G91" s="21">
        <f t="shared" ref="G91:G106" si="6">F91*E91</f>
        <v>3944.5000000000005</v>
      </c>
    </row>
    <row r="92" spans="1:7" s="135" customFormat="1">
      <c r="A92" s="226" t="s">
        <v>62</v>
      </c>
      <c r="B92" s="227" t="s">
        <v>214</v>
      </c>
      <c r="C92" s="227" t="s">
        <v>215</v>
      </c>
      <c r="D92" s="228" t="s">
        <v>96</v>
      </c>
      <c r="E92" s="225">
        <v>1.61</v>
      </c>
      <c r="F92" s="229">
        <v>2450</v>
      </c>
      <c r="G92" s="21">
        <f t="shared" si="6"/>
        <v>3944.5000000000005</v>
      </c>
    </row>
    <row r="93" spans="1:7" s="135" customFormat="1">
      <c r="A93" s="226" t="s">
        <v>71</v>
      </c>
      <c r="B93" s="227" t="s">
        <v>216</v>
      </c>
      <c r="C93" s="227" t="s">
        <v>217</v>
      </c>
      <c r="D93" s="228" t="s">
        <v>96</v>
      </c>
      <c r="E93" s="225">
        <v>9.1999999999999993</v>
      </c>
      <c r="F93" s="229">
        <v>2450</v>
      </c>
      <c r="G93" s="21">
        <f t="shared" si="6"/>
        <v>22540</v>
      </c>
    </row>
    <row r="94" spans="1:7" s="135" customFormat="1">
      <c r="A94" s="226" t="s">
        <v>72</v>
      </c>
      <c r="B94" s="227" t="s">
        <v>218</v>
      </c>
      <c r="C94" s="227" t="s">
        <v>219</v>
      </c>
      <c r="D94" s="228" t="s">
        <v>96</v>
      </c>
      <c r="E94" s="225">
        <v>3.68</v>
      </c>
      <c r="F94" s="229">
        <v>2450</v>
      </c>
      <c r="G94" s="21">
        <f t="shared" si="6"/>
        <v>9016</v>
      </c>
    </row>
    <row r="95" spans="1:7" s="135" customFormat="1">
      <c r="A95" s="226" t="s">
        <v>73</v>
      </c>
      <c r="B95" s="227" t="s">
        <v>220</v>
      </c>
      <c r="C95" s="227" t="s">
        <v>221</v>
      </c>
      <c r="D95" s="228" t="s">
        <v>222</v>
      </c>
      <c r="E95" s="225">
        <v>6.0490000000000004</v>
      </c>
      <c r="F95" s="229">
        <v>950</v>
      </c>
      <c r="G95" s="21">
        <f t="shared" si="6"/>
        <v>5746.55</v>
      </c>
    </row>
    <row r="96" spans="1:7" s="236" customFormat="1">
      <c r="A96" s="237" t="s">
        <v>78</v>
      </c>
      <c r="B96" s="238" t="s">
        <v>140</v>
      </c>
      <c r="C96" s="238" t="s">
        <v>141</v>
      </c>
      <c r="D96" s="239" t="s">
        <v>38</v>
      </c>
      <c r="E96" s="240">
        <v>7.9530000000000003E-2</v>
      </c>
      <c r="F96" s="241">
        <v>30000000</v>
      </c>
      <c r="G96" s="242">
        <f t="shared" si="6"/>
        <v>2385900</v>
      </c>
    </row>
    <row r="97" spans="1:8" s="236" customFormat="1">
      <c r="A97" s="237" t="s">
        <v>79</v>
      </c>
      <c r="B97" s="238" t="s">
        <v>142</v>
      </c>
      <c r="C97" s="238" t="s">
        <v>143</v>
      </c>
      <c r="D97" s="239" t="s">
        <v>38</v>
      </c>
      <c r="E97" s="240">
        <v>6.3200000000000001E-3</v>
      </c>
      <c r="F97" s="241">
        <v>850000</v>
      </c>
      <c r="G97" s="242">
        <f t="shared" si="6"/>
        <v>5372</v>
      </c>
    </row>
    <row r="98" spans="1:8" s="135" customFormat="1">
      <c r="A98" s="226" t="s">
        <v>80</v>
      </c>
      <c r="B98" s="227" t="s">
        <v>134</v>
      </c>
      <c r="C98" s="227" t="s">
        <v>135</v>
      </c>
      <c r="D98" s="228" t="s">
        <v>38</v>
      </c>
      <c r="E98" s="225">
        <v>3.669E-2</v>
      </c>
      <c r="F98" s="229">
        <v>850000</v>
      </c>
      <c r="G98" s="21">
        <f t="shared" si="6"/>
        <v>31186.5</v>
      </c>
    </row>
    <row r="99" spans="1:8" s="135" customFormat="1">
      <c r="A99" s="226" t="s">
        <v>81</v>
      </c>
      <c r="B99" s="227" t="s">
        <v>223</v>
      </c>
      <c r="C99" s="227" t="s">
        <v>224</v>
      </c>
      <c r="D99" s="228" t="s">
        <v>96</v>
      </c>
      <c r="E99" s="225">
        <v>60.49</v>
      </c>
      <c r="F99" s="229">
        <v>160</v>
      </c>
      <c r="G99" s="21">
        <f t="shared" si="6"/>
        <v>9678.4</v>
      </c>
    </row>
    <row r="100" spans="1:8" s="135" customFormat="1">
      <c r="A100" s="226" t="s">
        <v>90</v>
      </c>
      <c r="B100" s="227" t="s">
        <v>136</v>
      </c>
      <c r="C100" s="227" t="s">
        <v>137</v>
      </c>
      <c r="D100" s="228" t="s">
        <v>39</v>
      </c>
      <c r="E100" s="225">
        <v>6.4451999999999998</v>
      </c>
      <c r="F100" s="229">
        <v>22000</v>
      </c>
      <c r="G100" s="21">
        <f t="shared" si="6"/>
        <v>141794.4</v>
      </c>
    </row>
    <row r="101" spans="1:8" s="135" customFormat="1">
      <c r="A101" s="226" t="s">
        <v>91</v>
      </c>
      <c r="B101" s="227" t="s">
        <v>138</v>
      </c>
      <c r="C101" s="227" t="s">
        <v>139</v>
      </c>
      <c r="D101" s="228" t="s">
        <v>119</v>
      </c>
      <c r="E101" s="225">
        <v>0.73580000000000001</v>
      </c>
      <c r="F101" s="229">
        <v>3200</v>
      </c>
      <c r="G101" s="21">
        <f t="shared" si="6"/>
        <v>2354.56</v>
      </c>
    </row>
    <row r="102" spans="1:8" s="135" customFormat="1">
      <c r="A102" s="226" t="s">
        <v>92</v>
      </c>
      <c r="B102" s="227" t="s">
        <v>225</v>
      </c>
      <c r="C102" s="227" t="s">
        <v>226</v>
      </c>
      <c r="D102" s="228" t="s">
        <v>131</v>
      </c>
      <c r="E102" s="225">
        <v>23.23</v>
      </c>
      <c r="F102" s="229">
        <v>8500</v>
      </c>
      <c r="G102" s="21">
        <f t="shared" si="6"/>
        <v>197455</v>
      </c>
    </row>
    <row r="103" spans="1:8" s="135" customFormat="1">
      <c r="A103" s="226" t="s">
        <v>94</v>
      </c>
      <c r="B103" s="227" t="s">
        <v>284</v>
      </c>
      <c r="C103" s="227" t="s">
        <v>285</v>
      </c>
      <c r="D103" s="228" t="s">
        <v>96</v>
      </c>
      <c r="E103" s="225">
        <v>2.04</v>
      </c>
      <c r="F103" s="229">
        <v>50</v>
      </c>
      <c r="G103" s="21">
        <f t="shared" si="6"/>
        <v>102</v>
      </c>
    </row>
    <row r="104" spans="1:8" s="135" customFormat="1">
      <c r="A104" s="226" t="s">
        <v>97</v>
      </c>
      <c r="B104" s="227" t="s">
        <v>286</v>
      </c>
      <c r="C104" s="227" t="s">
        <v>287</v>
      </c>
      <c r="D104" s="228" t="s">
        <v>39</v>
      </c>
      <c r="E104" s="225">
        <v>34.68</v>
      </c>
      <c r="F104" s="229">
        <v>1250</v>
      </c>
      <c r="G104" s="21">
        <f t="shared" si="6"/>
        <v>43350</v>
      </c>
    </row>
    <row r="105" spans="1:8" s="135" customFormat="1">
      <c r="A105" s="226" t="s">
        <v>105</v>
      </c>
      <c r="B105" s="227" t="s">
        <v>288</v>
      </c>
      <c r="C105" s="227" t="s">
        <v>289</v>
      </c>
      <c r="D105" s="228" t="s">
        <v>290</v>
      </c>
      <c r="E105" s="225">
        <v>1.1322000000000001</v>
      </c>
      <c r="F105" s="229">
        <v>8900</v>
      </c>
      <c r="G105" s="21">
        <f t="shared" si="6"/>
        <v>10076.580000000002</v>
      </c>
    </row>
    <row r="106" spans="1:8" s="135" customFormat="1">
      <c r="A106" s="226" t="s">
        <v>106</v>
      </c>
      <c r="B106" s="227" t="s">
        <v>291</v>
      </c>
      <c r="C106" s="227" t="s">
        <v>292</v>
      </c>
      <c r="D106" s="228" t="s">
        <v>39</v>
      </c>
      <c r="E106" s="225">
        <v>35.36</v>
      </c>
      <c r="F106" s="229">
        <v>130000</v>
      </c>
      <c r="G106" s="21">
        <f t="shared" si="6"/>
        <v>4596800</v>
      </c>
    </row>
    <row r="107" spans="1:8" s="135" customFormat="1">
      <c r="A107" s="147"/>
      <c r="B107" s="259" t="s">
        <v>208</v>
      </c>
      <c r="C107" s="260"/>
      <c r="D107" s="148" t="s">
        <v>151</v>
      </c>
      <c r="E107" s="149"/>
      <c r="F107" s="149"/>
      <c r="G107" s="19">
        <f>SUM(G91:G106)</f>
        <v>7469260.9900000002</v>
      </c>
    </row>
    <row r="108" spans="1:8" s="27" customFormat="1">
      <c r="A108" s="28"/>
      <c r="B108" s="277" t="s">
        <v>159</v>
      </c>
      <c r="C108" s="278"/>
      <c r="D108" s="29" t="s">
        <v>151</v>
      </c>
      <c r="E108" s="30"/>
      <c r="F108" s="30"/>
      <c r="G108" s="205">
        <f>G107*5%</f>
        <v>373463.04950000002</v>
      </c>
    </row>
    <row r="109" spans="1:8" s="27" customFormat="1">
      <c r="A109" s="31"/>
      <c r="B109" s="270" t="s">
        <v>158</v>
      </c>
      <c r="C109" s="270"/>
      <c r="D109" s="31" t="s">
        <v>151</v>
      </c>
      <c r="E109" s="32"/>
      <c r="F109" s="32"/>
      <c r="G109" s="152">
        <f>+G108+G107</f>
        <v>7842724.0395</v>
      </c>
    </row>
    <row r="110" spans="1:8" s="135" customFormat="1" ht="15">
      <c r="A110" s="273"/>
      <c r="B110" s="274"/>
      <c r="C110" s="274"/>
      <c r="D110" s="274"/>
      <c r="E110" s="274"/>
      <c r="F110" s="274"/>
      <c r="G110" s="274"/>
    </row>
    <row r="111" spans="1:8" s="135" customFormat="1">
      <c r="A111" s="137"/>
      <c r="B111" s="138"/>
      <c r="C111" s="139" t="s">
        <v>209</v>
      </c>
      <c r="D111" s="140"/>
      <c r="E111" s="141"/>
      <c r="F111" s="141"/>
      <c r="G111" s="18"/>
    </row>
    <row r="112" spans="1:8" s="236" customFormat="1" ht="15">
      <c r="A112" s="230">
        <v>1</v>
      </c>
      <c r="B112" s="231"/>
      <c r="C112" s="231" t="s">
        <v>294</v>
      </c>
      <c r="D112" s="232" t="s">
        <v>39</v>
      </c>
      <c r="E112" s="233">
        <v>8</v>
      </c>
      <c r="F112" s="234">
        <v>224000</v>
      </c>
      <c r="G112" s="235">
        <f t="shared" ref="G112" si="7">F112*E112</f>
        <v>1792000</v>
      </c>
      <c r="H112" s="245">
        <f>G69+G70+G112</f>
        <v>5608000</v>
      </c>
    </row>
    <row r="113" spans="1:7" s="27" customFormat="1">
      <c r="A113" s="24"/>
      <c r="B113" s="275" t="s">
        <v>158</v>
      </c>
      <c r="C113" s="276"/>
      <c r="D113" s="25" t="s">
        <v>151</v>
      </c>
      <c r="E113" s="26"/>
      <c r="F113" s="26"/>
      <c r="G113" s="150">
        <f>SUM(G112)</f>
        <v>1792000</v>
      </c>
    </row>
    <row r="114" spans="1:7" s="27" customFormat="1">
      <c r="A114" s="28"/>
      <c r="B114" s="277" t="s">
        <v>159</v>
      </c>
      <c r="C114" s="278"/>
      <c r="D114" s="29" t="s">
        <v>151</v>
      </c>
      <c r="E114" s="30"/>
      <c r="F114" s="30"/>
      <c r="G114" s="151">
        <f>G113*2%</f>
        <v>35840</v>
      </c>
    </row>
    <row r="115" spans="1:7" s="27" customFormat="1">
      <c r="A115" s="31"/>
      <c r="B115" s="270" t="s">
        <v>158</v>
      </c>
      <c r="C115" s="270"/>
      <c r="D115" s="31" t="s">
        <v>151</v>
      </c>
      <c r="E115" s="32"/>
      <c r="F115" s="32"/>
      <c r="G115" s="152">
        <f>+G114+G113</f>
        <v>1827840</v>
      </c>
    </row>
    <row r="116" spans="1:7" s="27" customFormat="1">
      <c r="A116" s="31"/>
      <c r="B116" s="201"/>
      <c r="C116" s="201" t="s">
        <v>160</v>
      </c>
      <c r="D116" s="31"/>
      <c r="E116" s="32"/>
      <c r="F116" s="32"/>
      <c r="G116" s="152">
        <f>G115+G109+G88+G80</f>
        <v>10719860.669100001</v>
      </c>
    </row>
    <row r="119" spans="1:7">
      <c r="C119" s="6" t="s">
        <v>161</v>
      </c>
    </row>
  </sheetData>
  <mergeCells count="38">
    <mergeCell ref="B113:C113"/>
    <mergeCell ref="B114:C114"/>
    <mergeCell ref="B64:C64"/>
    <mergeCell ref="A67:G67"/>
    <mergeCell ref="B65:C65"/>
    <mergeCell ref="B66:C66"/>
    <mergeCell ref="B107:C107"/>
    <mergeCell ref="B115:C115"/>
    <mergeCell ref="A15:G15"/>
    <mergeCell ref="A19:G19"/>
    <mergeCell ref="B29:C29"/>
    <mergeCell ref="A30:G30"/>
    <mergeCell ref="B71:C71"/>
    <mergeCell ref="A89:G89"/>
    <mergeCell ref="B72:C72"/>
    <mergeCell ref="B73:C73"/>
    <mergeCell ref="A77:G77"/>
    <mergeCell ref="A81:G81"/>
    <mergeCell ref="B88:C88"/>
    <mergeCell ref="B80:C80"/>
    <mergeCell ref="B108:C108"/>
    <mergeCell ref="B109:C109"/>
    <mergeCell ref="A110:G110"/>
    <mergeCell ref="B2:G2"/>
    <mergeCell ref="B3:G3"/>
    <mergeCell ref="B6:G6"/>
    <mergeCell ref="F7:G7"/>
    <mergeCell ref="C5:G5"/>
    <mergeCell ref="F10:G10"/>
    <mergeCell ref="F11:G11"/>
    <mergeCell ref="A14:G14"/>
    <mergeCell ref="B18:C18"/>
    <mergeCell ref="A9:G9"/>
    <mergeCell ref="A10:A12"/>
    <mergeCell ref="B10:B12"/>
    <mergeCell ref="C10:C12"/>
    <mergeCell ref="D10:D12"/>
    <mergeCell ref="E10:E12"/>
  </mergeCells>
  <printOptions horizontalCentered="1"/>
  <pageMargins left="0.39" right="0.39" top="0.59" bottom="0.59" header="0.39" footer="0.39"/>
  <pageSetup paperSize="9" scale="79" fitToHeight="10000" orientation="portrait" horizontalDpi="300" verticalDpi="300" r:id="rId1"/>
  <headerFooter>
    <oddHeader>&amp;L&amp;9ПРОГРАММНЫЙ КОМПЛЕКС АВС4-UZ (РЕДАКЦИЯ 2019.2)&amp;C&amp;P&amp;R1950</oddHeader>
    <oddFooter>&amp;CСтраниц -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9"/>
  <sheetViews>
    <sheetView showGridLines="0" topLeftCell="A115" workbookViewId="0">
      <selection activeCell="I42" sqref="I42"/>
    </sheetView>
  </sheetViews>
  <sheetFormatPr defaultRowHeight="12.75" outlineLevelRow="1"/>
  <cols>
    <col min="1" max="1" width="5.42578125" style="199" customWidth="1"/>
    <col min="2" max="2" width="13.5703125" style="199" customWidth="1"/>
    <col min="3" max="3" width="82.85546875" style="199" customWidth="1"/>
    <col min="4" max="6" width="10.140625" style="199" customWidth="1"/>
    <col min="7" max="16384" width="9.140625" style="199"/>
  </cols>
  <sheetData>
    <row r="1" spans="1:8" s="135" customFormat="1" ht="15">
      <c r="A1" s="134"/>
      <c r="B1" s="134"/>
      <c r="C1" s="134"/>
      <c r="D1" s="134"/>
      <c r="E1" s="134"/>
      <c r="F1" s="187" t="s">
        <v>0</v>
      </c>
      <c r="G1" s="134"/>
    </row>
    <row r="2" spans="1:8" s="135" customFormat="1" ht="15">
      <c r="A2" s="134"/>
      <c r="B2" s="294" t="s">
        <v>298</v>
      </c>
      <c r="C2" s="294"/>
      <c r="D2" s="294"/>
      <c r="E2" s="294"/>
      <c r="F2" s="294"/>
      <c r="G2" s="134"/>
    </row>
    <row r="3" spans="1:8" s="135" customFormat="1" ht="15">
      <c r="A3" s="188"/>
      <c r="B3" s="295" t="s">
        <v>1</v>
      </c>
      <c r="C3" s="295"/>
      <c r="D3" s="295"/>
      <c r="E3" s="295"/>
      <c r="F3" s="295"/>
      <c r="G3" s="134"/>
    </row>
    <row r="4" spans="1:8" s="135" customFormat="1" ht="15">
      <c r="A4" s="134"/>
      <c r="B4" s="134"/>
      <c r="C4" s="189"/>
      <c r="D4" s="189"/>
      <c r="E4" s="189"/>
      <c r="F4" s="189"/>
      <c r="G4" s="134"/>
    </row>
    <row r="5" spans="1:8" s="135" customFormat="1" ht="15.75">
      <c r="A5" s="190"/>
      <c r="B5" s="190"/>
      <c r="C5" s="191" t="s">
        <v>2</v>
      </c>
      <c r="D5" s="296"/>
      <c r="E5" s="296"/>
      <c r="F5" s="296"/>
      <c r="G5" s="134"/>
    </row>
    <row r="6" spans="1:8" s="135" customFormat="1" ht="15">
      <c r="A6" s="188"/>
      <c r="B6" s="297" t="s">
        <v>3</v>
      </c>
      <c r="C6" s="297"/>
      <c r="D6" s="297"/>
      <c r="E6" s="297"/>
      <c r="F6" s="297"/>
      <c r="G6" s="134"/>
    </row>
    <row r="7" spans="1:8" s="135" customFormat="1" ht="15">
      <c r="A7" s="134"/>
      <c r="B7" s="134"/>
      <c r="C7" s="134"/>
      <c r="D7" s="189"/>
      <c r="E7" s="134"/>
      <c r="F7" s="192" t="s">
        <v>4</v>
      </c>
      <c r="G7" s="134"/>
    </row>
    <row r="8" spans="1:8" s="135" customFormat="1" ht="15">
      <c r="A8" s="192" t="s">
        <v>5</v>
      </c>
      <c r="B8" s="294" t="s">
        <v>6</v>
      </c>
      <c r="C8" s="294"/>
      <c r="D8" s="294"/>
      <c r="E8" s="294"/>
      <c r="F8" s="294"/>
      <c r="G8" s="134"/>
    </row>
    <row r="9" spans="1:8" s="135" customFormat="1" ht="15">
      <c r="A9" s="188"/>
      <c r="B9" s="295" t="s">
        <v>7</v>
      </c>
      <c r="C9" s="295"/>
      <c r="D9" s="295"/>
      <c r="E9" s="295"/>
      <c r="F9" s="295"/>
      <c r="G9" s="134"/>
    </row>
    <row r="10" spans="1:8" s="135" customFormat="1" ht="15">
      <c r="A10" s="134"/>
      <c r="B10" s="134"/>
      <c r="C10" s="134"/>
      <c r="D10" s="134"/>
      <c r="E10" s="134"/>
      <c r="F10" s="134"/>
      <c r="G10" s="134"/>
    </row>
    <row r="11" spans="1:8" s="135" customFormat="1" ht="15">
      <c r="A11" s="193" t="s">
        <v>8</v>
      </c>
      <c r="B11" s="193"/>
      <c r="C11" s="298"/>
      <c r="D11" s="298"/>
      <c r="E11" s="298"/>
      <c r="F11" s="298"/>
      <c r="G11" s="134"/>
    </row>
    <row r="12" spans="1:8" s="194" customFormat="1" ht="12.75" customHeight="1">
      <c r="A12" s="299" t="s">
        <v>9</v>
      </c>
      <c r="B12" s="299" t="s">
        <v>10</v>
      </c>
      <c r="C12" s="299" t="s">
        <v>11</v>
      </c>
      <c r="D12" s="299" t="s">
        <v>12</v>
      </c>
      <c r="E12" s="284" t="s">
        <v>13</v>
      </c>
      <c r="F12" s="285"/>
      <c r="G12" s="284" t="s">
        <v>404</v>
      </c>
      <c r="H12" s="285"/>
    </row>
    <row r="13" spans="1:8" s="194" customFormat="1" ht="34.5" customHeight="1">
      <c r="A13" s="300"/>
      <c r="B13" s="300"/>
      <c r="C13" s="300"/>
      <c r="D13" s="300"/>
      <c r="E13" s="195" t="s">
        <v>14</v>
      </c>
      <c r="F13" s="195" t="s">
        <v>15</v>
      </c>
      <c r="G13" s="195" t="s">
        <v>14</v>
      </c>
      <c r="H13" s="195" t="s">
        <v>15</v>
      </c>
    </row>
    <row r="14" spans="1:8" s="198" customFormat="1">
      <c r="A14" s="196">
        <v>1</v>
      </c>
      <c r="B14" s="197">
        <v>2</v>
      </c>
      <c r="C14" s="197">
        <v>3</v>
      </c>
      <c r="D14" s="197">
        <v>4</v>
      </c>
      <c r="E14" s="197">
        <v>5</v>
      </c>
      <c r="F14" s="197">
        <v>6</v>
      </c>
      <c r="G14" s="197">
        <v>7</v>
      </c>
      <c r="H14" s="197">
        <v>8</v>
      </c>
    </row>
    <row r="15" spans="1:8" ht="15">
      <c r="A15" s="286"/>
      <c r="B15" s="287"/>
      <c r="C15" s="287"/>
      <c r="D15" s="287"/>
      <c r="E15" s="287"/>
      <c r="F15" s="287"/>
      <c r="G15" s="287"/>
      <c r="H15" s="287"/>
    </row>
    <row r="16" spans="1:8" s="135" customFormat="1" ht="12.75" customHeight="1">
      <c r="A16" s="202"/>
      <c r="B16" s="203"/>
      <c r="C16" s="293" t="s">
        <v>296</v>
      </c>
      <c r="D16" s="293"/>
      <c r="E16" s="203"/>
      <c r="F16" s="153"/>
      <c r="G16" s="243"/>
      <c r="H16" s="244"/>
    </row>
    <row r="17" spans="1:8" s="135" customFormat="1">
      <c r="A17" s="154" t="s">
        <v>16</v>
      </c>
      <c r="B17" s="155" t="s">
        <v>299</v>
      </c>
      <c r="C17" s="155" t="s">
        <v>300</v>
      </c>
      <c r="D17" s="156" t="s">
        <v>42</v>
      </c>
      <c r="E17" s="288">
        <v>1.54</v>
      </c>
      <c r="F17" s="289"/>
      <c r="G17" s="288"/>
      <c r="H17" s="289"/>
    </row>
    <row r="18" spans="1:8" s="161" customFormat="1" outlineLevel="1">
      <c r="A18" s="157" t="s">
        <v>17</v>
      </c>
      <c r="B18" s="158" t="s">
        <v>16</v>
      </c>
      <c r="C18" s="159" t="s">
        <v>18</v>
      </c>
      <c r="D18" s="158" t="s">
        <v>19</v>
      </c>
      <c r="E18" s="160">
        <v>40.590000000000003</v>
      </c>
      <c r="F18" s="160">
        <v>62.508600000000001</v>
      </c>
      <c r="G18" s="160"/>
      <c r="H18" s="160"/>
    </row>
    <row r="19" spans="1:8" s="171" customFormat="1" outlineLevel="1">
      <c r="A19" s="172" t="s">
        <v>227</v>
      </c>
      <c r="B19" s="173" t="s">
        <v>22</v>
      </c>
      <c r="C19" s="174" t="s">
        <v>23</v>
      </c>
      <c r="D19" s="173" t="s">
        <v>19</v>
      </c>
      <c r="E19" s="175">
        <v>0.67</v>
      </c>
      <c r="F19" s="175">
        <v>1.0318000000000001</v>
      </c>
      <c r="G19" s="175"/>
      <c r="H19" s="175"/>
    </row>
    <row r="20" spans="1:8" s="166" customFormat="1" outlineLevel="1">
      <c r="A20" s="162" t="s">
        <v>228</v>
      </c>
      <c r="B20" s="163" t="s">
        <v>47</v>
      </c>
      <c r="C20" s="164" t="s">
        <v>48</v>
      </c>
      <c r="D20" s="163" t="s">
        <v>25</v>
      </c>
      <c r="E20" s="165">
        <v>0.67</v>
      </c>
      <c r="F20" s="165">
        <v>1.0318000000000001</v>
      </c>
      <c r="G20" s="165"/>
      <c r="H20" s="165"/>
    </row>
    <row r="21" spans="1:8" s="171" customFormat="1" outlineLevel="1">
      <c r="A21" s="167" t="s">
        <v>301</v>
      </c>
      <c r="B21" s="168" t="s">
        <v>206</v>
      </c>
      <c r="C21" s="169" t="s">
        <v>207</v>
      </c>
      <c r="D21" s="168" t="s">
        <v>38</v>
      </c>
      <c r="E21" s="170">
        <v>3.08</v>
      </c>
      <c r="F21" s="170">
        <v>4.7431999999999999</v>
      </c>
      <c r="G21" s="170"/>
      <c r="H21" s="170"/>
    </row>
    <row r="22" spans="1:8" s="135" customFormat="1" ht="25.5">
      <c r="A22" s="154" t="s">
        <v>20</v>
      </c>
      <c r="B22" s="155" t="s">
        <v>302</v>
      </c>
      <c r="C22" s="155" t="s">
        <v>303</v>
      </c>
      <c r="D22" s="156" t="s">
        <v>42</v>
      </c>
      <c r="E22" s="288">
        <v>1.54</v>
      </c>
      <c r="F22" s="289"/>
      <c r="G22" s="160"/>
      <c r="H22" s="160"/>
    </row>
    <row r="23" spans="1:8" s="161" customFormat="1" outlineLevel="1">
      <c r="A23" s="157" t="s">
        <v>21</v>
      </c>
      <c r="B23" s="158" t="s">
        <v>16</v>
      </c>
      <c r="C23" s="159" t="s">
        <v>18</v>
      </c>
      <c r="D23" s="158" t="s">
        <v>19</v>
      </c>
      <c r="E23" s="160">
        <v>37.29</v>
      </c>
      <c r="F23" s="160">
        <v>57.426600000000001</v>
      </c>
      <c r="G23" s="175"/>
      <c r="H23" s="175"/>
    </row>
    <row r="24" spans="1:8" s="171" customFormat="1" outlineLevel="1">
      <c r="A24" s="172" t="s">
        <v>24</v>
      </c>
      <c r="B24" s="173" t="s">
        <v>22</v>
      </c>
      <c r="C24" s="174" t="s">
        <v>23</v>
      </c>
      <c r="D24" s="173" t="s">
        <v>19</v>
      </c>
      <c r="E24" s="175">
        <v>0.49</v>
      </c>
      <c r="F24" s="175">
        <v>0.75460000000000005</v>
      </c>
      <c r="G24" s="165"/>
      <c r="H24" s="165"/>
    </row>
    <row r="25" spans="1:8" s="166" customFormat="1" outlineLevel="1">
      <c r="A25" s="162" t="s">
        <v>229</v>
      </c>
      <c r="B25" s="163" t="s">
        <v>47</v>
      </c>
      <c r="C25" s="164" t="s">
        <v>48</v>
      </c>
      <c r="D25" s="163" t="s">
        <v>25</v>
      </c>
      <c r="E25" s="165">
        <v>0.22</v>
      </c>
      <c r="F25" s="165">
        <v>0.33879999999999999</v>
      </c>
      <c r="G25" s="170"/>
      <c r="H25" s="170"/>
    </row>
    <row r="26" spans="1:8" s="166" customFormat="1" outlineLevel="1">
      <c r="A26" s="176" t="s">
        <v>230</v>
      </c>
      <c r="B26" s="177" t="s">
        <v>36</v>
      </c>
      <c r="C26" s="178" t="s">
        <v>37</v>
      </c>
      <c r="D26" s="177" t="s">
        <v>25</v>
      </c>
      <c r="E26" s="179">
        <v>0.27</v>
      </c>
      <c r="F26" s="179">
        <v>0.4158</v>
      </c>
      <c r="G26" s="160"/>
      <c r="H26" s="160"/>
    </row>
    <row r="27" spans="1:8" s="171" customFormat="1" outlineLevel="1">
      <c r="A27" s="167" t="s">
        <v>231</v>
      </c>
      <c r="B27" s="168" t="s">
        <v>138</v>
      </c>
      <c r="C27" s="169" t="s">
        <v>139</v>
      </c>
      <c r="D27" s="168" t="s">
        <v>119</v>
      </c>
      <c r="E27" s="170">
        <v>0.5</v>
      </c>
      <c r="F27" s="170">
        <v>0.77</v>
      </c>
      <c r="G27" s="175"/>
      <c r="H27" s="175"/>
    </row>
    <row r="28" spans="1:8" s="171" customFormat="1" outlineLevel="1">
      <c r="A28" s="180" t="s">
        <v>232</v>
      </c>
      <c r="B28" s="181" t="s">
        <v>284</v>
      </c>
      <c r="C28" s="182" t="s">
        <v>285</v>
      </c>
      <c r="D28" s="181" t="s">
        <v>96</v>
      </c>
      <c r="E28" s="183">
        <v>6</v>
      </c>
      <c r="F28" s="183">
        <v>9.24</v>
      </c>
      <c r="G28" s="165"/>
      <c r="H28" s="165"/>
    </row>
    <row r="29" spans="1:8" s="171" customFormat="1" outlineLevel="1">
      <c r="A29" s="180" t="s">
        <v>304</v>
      </c>
      <c r="B29" s="181" t="s">
        <v>286</v>
      </c>
      <c r="C29" s="182" t="s">
        <v>287</v>
      </c>
      <c r="D29" s="181" t="s">
        <v>39</v>
      </c>
      <c r="E29" s="183">
        <v>102</v>
      </c>
      <c r="F29" s="183">
        <v>157.08000000000001</v>
      </c>
      <c r="G29" s="170"/>
      <c r="H29" s="170"/>
    </row>
    <row r="30" spans="1:8" s="171" customFormat="1" outlineLevel="1">
      <c r="A30" s="180" t="s">
        <v>305</v>
      </c>
      <c r="B30" s="181" t="s">
        <v>288</v>
      </c>
      <c r="C30" s="182" t="s">
        <v>289</v>
      </c>
      <c r="D30" s="181" t="s">
        <v>290</v>
      </c>
      <c r="E30" s="183">
        <v>3.33</v>
      </c>
      <c r="F30" s="183">
        <v>5.1281999999999996</v>
      </c>
      <c r="G30" s="160"/>
      <c r="H30" s="160"/>
    </row>
    <row r="31" spans="1:8" s="171" customFormat="1" outlineLevel="1">
      <c r="A31" s="180" t="s">
        <v>306</v>
      </c>
      <c r="B31" s="181" t="s">
        <v>291</v>
      </c>
      <c r="C31" s="182" t="s">
        <v>292</v>
      </c>
      <c r="D31" s="181" t="s">
        <v>39</v>
      </c>
      <c r="E31" s="183">
        <v>104</v>
      </c>
      <c r="F31" s="183">
        <v>160.16</v>
      </c>
      <c r="G31" s="175"/>
      <c r="H31" s="175"/>
    </row>
    <row r="32" spans="1:8" s="135" customFormat="1">
      <c r="A32" s="154" t="s">
        <v>22</v>
      </c>
      <c r="B32" s="155" t="s">
        <v>307</v>
      </c>
      <c r="C32" s="155" t="s">
        <v>308</v>
      </c>
      <c r="D32" s="156" t="s">
        <v>42</v>
      </c>
      <c r="E32" s="288">
        <v>1.9800000000000002E-2</v>
      </c>
      <c r="F32" s="289"/>
      <c r="G32" s="165"/>
      <c r="H32" s="165"/>
    </row>
    <row r="33" spans="1:8" s="161" customFormat="1" outlineLevel="1">
      <c r="A33" s="157" t="s">
        <v>27</v>
      </c>
      <c r="B33" s="158" t="s">
        <v>16</v>
      </c>
      <c r="C33" s="159" t="s">
        <v>18</v>
      </c>
      <c r="D33" s="158" t="s">
        <v>19</v>
      </c>
      <c r="E33" s="160">
        <v>103.91</v>
      </c>
      <c r="F33" s="160">
        <v>2.0573999999999999</v>
      </c>
      <c r="G33" s="170"/>
      <c r="H33" s="170"/>
    </row>
    <row r="34" spans="1:8" s="171" customFormat="1" outlineLevel="1">
      <c r="A34" s="172" t="s">
        <v>28</v>
      </c>
      <c r="B34" s="173" t="s">
        <v>22</v>
      </c>
      <c r="C34" s="174" t="s">
        <v>23</v>
      </c>
      <c r="D34" s="173" t="s">
        <v>19</v>
      </c>
      <c r="E34" s="175">
        <v>7.74</v>
      </c>
      <c r="F34" s="175">
        <v>0.153252</v>
      </c>
      <c r="G34" s="160"/>
      <c r="H34" s="160"/>
    </row>
    <row r="35" spans="1:8" s="166" customFormat="1" outlineLevel="1">
      <c r="A35" s="162" t="s">
        <v>29</v>
      </c>
      <c r="B35" s="163" t="s">
        <v>47</v>
      </c>
      <c r="C35" s="164" t="s">
        <v>48</v>
      </c>
      <c r="D35" s="163" t="s">
        <v>25</v>
      </c>
      <c r="E35" s="165">
        <v>7.74</v>
      </c>
      <c r="F35" s="165">
        <v>0.153252</v>
      </c>
      <c r="G35" s="175"/>
      <c r="H35" s="175"/>
    </row>
    <row r="36" spans="1:8" s="135" customFormat="1">
      <c r="A36" s="154" t="s">
        <v>30</v>
      </c>
      <c r="B36" s="155" t="s">
        <v>309</v>
      </c>
      <c r="C36" s="155" t="s">
        <v>310</v>
      </c>
      <c r="D36" s="156" t="s">
        <v>42</v>
      </c>
      <c r="E36" s="288">
        <v>0.18</v>
      </c>
      <c r="F36" s="289"/>
      <c r="G36" s="165"/>
      <c r="H36" s="165"/>
    </row>
    <row r="37" spans="1:8" s="161" customFormat="1" outlineLevel="1">
      <c r="A37" s="157" t="s">
        <v>31</v>
      </c>
      <c r="B37" s="158" t="s">
        <v>16</v>
      </c>
      <c r="C37" s="159" t="s">
        <v>18</v>
      </c>
      <c r="D37" s="158" t="s">
        <v>19</v>
      </c>
      <c r="E37" s="160">
        <v>7.31</v>
      </c>
      <c r="F37" s="160">
        <v>1.3158000000000001</v>
      </c>
      <c r="G37" s="170"/>
      <c r="H37" s="170"/>
    </row>
    <row r="38" spans="1:8" s="171" customFormat="1" outlineLevel="1">
      <c r="A38" s="172" t="s">
        <v>32</v>
      </c>
      <c r="B38" s="173" t="s">
        <v>22</v>
      </c>
      <c r="C38" s="174" t="s">
        <v>23</v>
      </c>
      <c r="D38" s="173" t="s">
        <v>19</v>
      </c>
      <c r="E38" s="175">
        <v>0.2</v>
      </c>
      <c r="F38" s="175">
        <v>3.5999999999999997E-2</v>
      </c>
      <c r="G38" s="160"/>
      <c r="H38" s="160"/>
    </row>
    <row r="39" spans="1:8" s="166" customFormat="1" outlineLevel="1">
      <c r="A39" s="162" t="s">
        <v>33</v>
      </c>
      <c r="B39" s="163" t="s">
        <v>47</v>
      </c>
      <c r="C39" s="164" t="s">
        <v>48</v>
      </c>
      <c r="D39" s="163" t="s">
        <v>25</v>
      </c>
      <c r="E39" s="165">
        <v>0.2</v>
      </c>
      <c r="F39" s="165">
        <v>3.5999999999999997E-2</v>
      </c>
      <c r="G39" s="175"/>
      <c r="H39" s="175"/>
    </row>
    <row r="40" spans="1:8" s="135" customFormat="1" ht="38.25">
      <c r="A40" s="154" t="s">
        <v>78</v>
      </c>
      <c r="B40" s="155" t="s">
        <v>364</v>
      </c>
      <c r="C40" s="155" t="s">
        <v>365</v>
      </c>
      <c r="D40" s="156" t="s">
        <v>39</v>
      </c>
      <c r="E40" s="288">
        <v>36.4</v>
      </c>
      <c r="F40" s="289"/>
      <c r="G40" s="165"/>
      <c r="H40" s="165"/>
    </row>
    <row r="41" spans="1:8" s="161" customFormat="1" outlineLevel="1">
      <c r="A41" s="157" t="s">
        <v>366</v>
      </c>
      <c r="B41" s="158" t="s">
        <v>16</v>
      </c>
      <c r="C41" s="159" t="s">
        <v>18</v>
      </c>
      <c r="D41" s="158" t="s">
        <v>19</v>
      </c>
      <c r="E41" s="160">
        <v>1.3</v>
      </c>
      <c r="F41" s="160">
        <v>47.32</v>
      </c>
      <c r="G41" s="170"/>
      <c r="H41" s="170"/>
    </row>
    <row r="42" spans="1:8" s="171" customFormat="1" outlineLevel="1">
      <c r="A42" s="172" t="s">
        <v>367</v>
      </c>
      <c r="B42" s="173" t="s">
        <v>22</v>
      </c>
      <c r="C42" s="174" t="s">
        <v>23</v>
      </c>
      <c r="D42" s="173" t="s">
        <v>19</v>
      </c>
      <c r="E42" s="175">
        <v>0.08</v>
      </c>
      <c r="F42" s="175">
        <v>2.9119999999999999</v>
      </c>
      <c r="G42" s="160"/>
      <c r="H42" s="160"/>
    </row>
    <row r="43" spans="1:8" s="166" customFormat="1" outlineLevel="1">
      <c r="A43" s="162" t="s">
        <v>368</v>
      </c>
      <c r="B43" s="163" t="s">
        <v>117</v>
      </c>
      <c r="C43" s="164" t="s">
        <v>118</v>
      </c>
      <c r="D43" s="163" t="s">
        <v>25</v>
      </c>
      <c r="E43" s="165">
        <v>0.04</v>
      </c>
      <c r="F43" s="165">
        <v>1.456</v>
      </c>
      <c r="G43" s="175"/>
      <c r="H43" s="175"/>
    </row>
    <row r="44" spans="1:8" s="166" customFormat="1" outlineLevel="1">
      <c r="A44" s="176" t="s">
        <v>369</v>
      </c>
      <c r="B44" s="177" t="s">
        <v>264</v>
      </c>
      <c r="C44" s="178" t="s">
        <v>211</v>
      </c>
      <c r="D44" s="177" t="s">
        <v>25</v>
      </c>
      <c r="E44" s="179">
        <v>0.08</v>
      </c>
      <c r="F44" s="179">
        <v>2.9119999999999999</v>
      </c>
      <c r="G44" s="165"/>
      <c r="H44" s="165"/>
    </row>
    <row r="45" spans="1:8" s="166" customFormat="1" outlineLevel="1">
      <c r="A45" s="176" t="s">
        <v>370</v>
      </c>
      <c r="B45" s="177" t="s">
        <v>36</v>
      </c>
      <c r="C45" s="178" t="s">
        <v>37</v>
      </c>
      <c r="D45" s="177" t="s">
        <v>25</v>
      </c>
      <c r="E45" s="179">
        <v>0.04</v>
      </c>
      <c r="F45" s="179">
        <v>1.456</v>
      </c>
      <c r="G45" s="170"/>
      <c r="H45" s="170"/>
    </row>
    <row r="46" spans="1:8" s="171" customFormat="1" outlineLevel="1">
      <c r="A46" s="167" t="s">
        <v>371</v>
      </c>
      <c r="B46" s="168" t="s">
        <v>372</v>
      </c>
      <c r="C46" s="169" t="s">
        <v>373</v>
      </c>
      <c r="D46" s="168" t="s">
        <v>96</v>
      </c>
      <c r="E46" s="170">
        <v>1.2</v>
      </c>
      <c r="F46" s="170">
        <v>43.68</v>
      </c>
      <c r="G46" s="160"/>
      <c r="H46" s="160"/>
    </row>
    <row r="47" spans="1:8" s="171" customFormat="1" outlineLevel="1">
      <c r="A47" s="180" t="s">
        <v>374</v>
      </c>
      <c r="B47" s="181" t="s">
        <v>375</v>
      </c>
      <c r="C47" s="182" t="s">
        <v>376</v>
      </c>
      <c r="D47" s="181" t="s">
        <v>39</v>
      </c>
      <c r="E47" s="183">
        <v>1.03</v>
      </c>
      <c r="F47" s="183">
        <v>37.491999999999997</v>
      </c>
      <c r="G47" s="175"/>
      <c r="H47" s="175"/>
    </row>
    <row r="48" spans="1:8" s="171" customFormat="1" outlineLevel="1">
      <c r="A48" s="180" t="s">
        <v>377</v>
      </c>
      <c r="B48" s="181" t="s">
        <v>378</v>
      </c>
      <c r="C48" s="182" t="s">
        <v>379</v>
      </c>
      <c r="D48" s="181" t="s">
        <v>119</v>
      </c>
      <c r="E48" s="183">
        <v>0.3</v>
      </c>
      <c r="F48" s="183">
        <v>10.92</v>
      </c>
      <c r="G48" s="165"/>
      <c r="H48" s="165"/>
    </row>
    <row r="49" spans="1:8" s="171" customFormat="1" outlineLevel="1">
      <c r="A49" s="180" t="s">
        <v>380</v>
      </c>
      <c r="B49" s="181" t="s">
        <v>381</v>
      </c>
      <c r="C49" s="182" t="s">
        <v>382</v>
      </c>
      <c r="D49" s="181" t="s">
        <v>131</v>
      </c>
      <c r="E49" s="183">
        <v>1.5</v>
      </c>
      <c r="F49" s="183">
        <v>54.6</v>
      </c>
      <c r="G49" s="170"/>
      <c r="H49" s="170"/>
    </row>
    <row r="50" spans="1:8" s="171" customFormat="1" outlineLevel="1">
      <c r="A50" s="180" t="s">
        <v>383</v>
      </c>
      <c r="B50" s="181" t="s">
        <v>384</v>
      </c>
      <c r="C50" s="182" t="s">
        <v>385</v>
      </c>
      <c r="D50" s="181" t="s">
        <v>131</v>
      </c>
      <c r="E50" s="183">
        <v>1.61</v>
      </c>
      <c r="F50" s="183">
        <v>58.603999999999999</v>
      </c>
      <c r="G50" s="160"/>
      <c r="H50" s="160"/>
    </row>
    <row r="51" spans="1:8" s="171" customFormat="1" outlineLevel="1">
      <c r="A51" s="180" t="s">
        <v>386</v>
      </c>
      <c r="B51" s="181" t="s">
        <v>387</v>
      </c>
      <c r="C51" s="182" t="s">
        <v>388</v>
      </c>
      <c r="D51" s="181" t="s">
        <v>131</v>
      </c>
      <c r="E51" s="183">
        <v>1.1100000000000001</v>
      </c>
      <c r="F51" s="183">
        <v>40.404000000000003</v>
      </c>
      <c r="G51" s="175"/>
      <c r="H51" s="175"/>
    </row>
    <row r="52" spans="1:8" s="171" customFormat="1" outlineLevel="1">
      <c r="A52" s="180" t="s">
        <v>389</v>
      </c>
      <c r="B52" s="181" t="s">
        <v>390</v>
      </c>
      <c r="C52" s="182" t="s">
        <v>391</v>
      </c>
      <c r="D52" s="181" t="s">
        <v>96</v>
      </c>
      <c r="E52" s="183">
        <v>10</v>
      </c>
      <c r="F52" s="183">
        <v>364</v>
      </c>
      <c r="G52" s="165"/>
      <c r="H52" s="165"/>
    </row>
    <row r="53" spans="1:8" s="171" customFormat="1" outlineLevel="1">
      <c r="A53" s="180" t="s">
        <v>392</v>
      </c>
      <c r="B53" s="181" t="s">
        <v>393</v>
      </c>
      <c r="C53" s="182" t="s">
        <v>394</v>
      </c>
      <c r="D53" s="181" t="s">
        <v>96</v>
      </c>
      <c r="E53" s="183">
        <v>28</v>
      </c>
      <c r="F53" s="183">
        <v>1019.2</v>
      </c>
      <c r="G53" s="170"/>
      <c r="H53" s="170"/>
    </row>
    <row r="54" spans="1:8" s="171" customFormat="1" outlineLevel="1">
      <c r="A54" s="180" t="s">
        <v>395</v>
      </c>
      <c r="B54" s="181" t="s">
        <v>396</v>
      </c>
      <c r="C54" s="182" t="s">
        <v>397</v>
      </c>
      <c r="D54" s="181" t="s">
        <v>131</v>
      </c>
      <c r="E54" s="183">
        <v>2</v>
      </c>
      <c r="F54" s="183">
        <v>72.8</v>
      </c>
      <c r="G54" s="160"/>
      <c r="H54" s="160"/>
    </row>
    <row r="55" spans="1:8" s="171" customFormat="1" outlineLevel="1">
      <c r="A55" s="180" t="s">
        <v>398</v>
      </c>
      <c r="B55" s="181" t="s">
        <v>399</v>
      </c>
      <c r="C55" s="182" t="s">
        <v>400</v>
      </c>
      <c r="D55" s="181" t="s">
        <v>131</v>
      </c>
      <c r="E55" s="183">
        <v>0.61</v>
      </c>
      <c r="F55" s="183">
        <v>22.204000000000001</v>
      </c>
      <c r="G55" s="175"/>
      <c r="H55" s="175"/>
    </row>
    <row r="56" spans="1:8" s="171" customFormat="1" outlineLevel="1">
      <c r="A56" s="180" t="s">
        <v>401</v>
      </c>
      <c r="B56" s="181" t="s">
        <v>402</v>
      </c>
      <c r="C56" s="182" t="s">
        <v>403</v>
      </c>
      <c r="D56" s="181" t="s">
        <v>39</v>
      </c>
      <c r="E56" s="183">
        <v>4.2</v>
      </c>
      <c r="F56" s="183">
        <v>152.88</v>
      </c>
      <c r="G56" s="165"/>
      <c r="H56" s="165"/>
    </row>
    <row r="57" spans="1:8" s="135" customFormat="1" ht="25.5">
      <c r="A57" s="154" t="s">
        <v>41</v>
      </c>
      <c r="B57" s="155" t="s">
        <v>312</v>
      </c>
      <c r="C57" s="155" t="s">
        <v>313</v>
      </c>
      <c r="D57" s="156" t="s">
        <v>42</v>
      </c>
      <c r="E57" s="288">
        <v>2.84</v>
      </c>
      <c r="F57" s="289"/>
      <c r="G57" s="170"/>
      <c r="H57" s="170"/>
    </row>
    <row r="58" spans="1:8" s="161" customFormat="1" outlineLevel="1">
      <c r="A58" s="157" t="s">
        <v>43</v>
      </c>
      <c r="B58" s="158" t="s">
        <v>16</v>
      </c>
      <c r="C58" s="159" t="s">
        <v>18</v>
      </c>
      <c r="D58" s="158" t="s">
        <v>19</v>
      </c>
      <c r="E58" s="160">
        <v>11.99</v>
      </c>
      <c r="F58" s="160">
        <v>34.051600000000001</v>
      </c>
      <c r="G58" s="160"/>
      <c r="H58" s="160"/>
    </row>
    <row r="59" spans="1:8" s="171" customFormat="1" outlineLevel="1">
      <c r="A59" s="172" t="s">
        <v>44</v>
      </c>
      <c r="B59" s="173" t="s">
        <v>22</v>
      </c>
      <c r="C59" s="174" t="s">
        <v>23</v>
      </c>
      <c r="D59" s="173" t="s">
        <v>19</v>
      </c>
      <c r="E59" s="175">
        <v>0.04</v>
      </c>
      <c r="F59" s="175">
        <v>0.11360000000000001</v>
      </c>
      <c r="G59" s="175"/>
      <c r="H59" s="175"/>
    </row>
    <row r="60" spans="1:8" s="166" customFormat="1" outlineLevel="1">
      <c r="A60" s="162" t="s">
        <v>45</v>
      </c>
      <c r="B60" s="163" t="s">
        <v>47</v>
      </c>
      <c r="C60" s="164" t="s">
        <v>48</v>
      </c>
      <c r="D60" s="163" t="s">
        <v>25</v>
      </c>
      <c r="E60" s="165">
        <v>0.01</v>
      </c>
      <c r="F60" s="165">
        <v>2.8400000000000002E-2</v>
      </c>
      <c r="G60" s="165"/>
      <c r="H60" s="165"/>
    </row>
    <row r="61" spans="1:8" s="166" customFormat="1" outlineLevel="1">
      <c r="A61" s="176" t="s">
        <v>46</v>
      </c>
      <c r="B61" s="177" t="s">
        <v>93</v>
      </c>
      <c r="C61" s="178" t="s">
        <v>37</v>
      </c>
      <c r="D61" s="177" t="s">
        <v>25</v>
      </c>
      <c r="E61" s="179">
        <v>0.03</v>
      </c>
      <c r="F61" s="179">
        <v>8.5199999999999998E-2</v>
      </c>
      <c r="G61" s="170"/>
      <c r="H61" s="170"/>
    </row>
    <row r="62" spans="1:8" s="171" customFormat="1" outlineLevel="1">
      <c r="A62" s="167" t="s">
        <v>49</v>
      </c>
      <c r="B62" s="168" t="s">
        <v>134</v>
      </c>
      <c r="C62" s="169" t="s">
        <v>135</v>
      </c>
      <c r="D62" s="168" t="s">
        <v>38</v>
      </c>
      <c r="E62" s="170">
        <v>2.9000000000000001E-2</v>
      </c>
      <c r="F62" s="170">
        <v>8.2360000000000003E-2</v>
      </c>
      <c r="G62" s="160"/>
      <c r="H62" s="160"/>
    </row>
    <row r="63" spans="1:8" s="171" customFormat="1" outlineLevel="1">
      <c r="A63" s="180" t="s">
        <v>50</v>
      </c>
      <c r="B63" s="181" t="s">
        <v>136</v>
      </c>
      <c r="C63" s="182" t="s">
        <v>137</v>
      </c>
      <c r="D63" s="181" t="s">
        <v>39</v>
      </c>
      <c r="E63" s="183">
        <v>4.4000000000000004</v>
      </c>
      <c r="F63" s="183">
        <v>12.496</v>
      </c>
      <c r="G63" s="175"/>
      <c r="H63" s="175"/>
    </row>
    <row r="64" spans="1:8" s="171" customFormat="1" outlineLevel="1">
      <c r="A64" s="180" t="s">
        <v>51</v>
      </c>
      <c r="B64" s="181" t="s">
        <v>138</v>
      </c>
      <c r="C64" s="182" t="s">
        <v>139</v>
      </c>
      <c r="D64" s="181" t="s">
        <v>119</v>
      </c>
      <c r="E64" s="183">
        <v>0.15</v>
      </c>
      <c r="F64" s="183">
        <v>0.42599999999999999</v>
      </c>
      <c r="G64" s="165"/>
      <c r="H64" s="165"/>
    </row>
    <row r="65" spans="1:8" s="135" customFormat="1" ht="25.5">
      <c r="A65" s="154" t="s">
        <v>52</v>
      </c>
      <c r="B65" s="155" t="s">
        <v>314</v>
      </c>
      <c r="C65" s="155" t="s">
        <v>315</v>
      </c>
      <c r="D65" s="156" t="s">
        <v>42</v>
      </c>
      <c r="E65" s="288">
        <v>1.49</v>
      </c>
      <c r="F65" s="289"/>
      <c r="G65" s="170"/>
      <c r="H65" s="170"/>
    </row>
    <row r="66" spans="1:8" s="161" customFormat="1" outlineLevel="1">
      <c r="A66" s="157" t="s">
        <v>53</v>
      </c>
      <c r="B66" s="158" t="s">
        <v>16</v>
      </c>
      <c r="C66" s="159" t="s">
        <v>18</v>
      </c>
      <c r="D66" s="158" t="s">
        <v>19</v>
      </c>
      <c r="E66" s="160">
        <v>16.5</v>
      </c>
      <c r="F66" s="160">
        <v>24.585000000000001</v>
      </c>
      <c r="G66" s="160"/>
      <c r="H66" s="160"/>
    </row>
    <row r="67" spans="1:8" s="171" customFormat="1" outlineLevel="1">
      <c r="A67" s="172" t="s">
        <v>233</v>
      </c>
      <c r="B67" s="173" t="s">
        <v>22</v>
      </c>
      <c r="C67" s="174" t="s">
        <v>23</v>
      </c>
      <c r="D67" s="173" t="s">
        <v>19</v>
      </c>
      <c r="E67" s="175">
        <v>0.05</v>
      </c>
      <c r="F67" s="175">
        <v>7.4499999999999997E-2</v>
      </c>
      <c r="G67" s="175"/>
      <c r="H67" s="175"/>
    </row>
    <row r="68" spans="1:8" s="166" customFormat="1" outlineLevel="1">
      <c r="A68" s="162" t="s">
        <v>234</v>
      </c>
      <c r="B68" s="163" t="s">
        <v>47</v>
      </c>
      <c r="C68" s="164" t="s">
        <v>48</v>
      </c>
      <c r="D68" s="163" t="s">
        <v>25</v>
      </c>
      <c r="E68" s="165">
        <v>0.01</v>
      </c>
      <c r="F68" s="165">
        <v>1.49E-2</v>
      </c>
      <c r="G68" s="165"/>
      <c r="H68" s="165"/>
    </row>
    <row r="69" spans="1:8" s="166" customFormat="1" outlineLevel="1">
      <c r="A69" s="176" t="s">
        <v>235</v>
      </c>
      <c r="B69" s="177" t="s">
        <v>93</v>
      </c>
      <c r="C69" s="178" t="s">
        <v>37</v>
      </c>
      <c r="D69" s="177" t="s">
        <v>25</v>
      </c>
      <c r="E69" s="179">
        <v>0.04</v>
      </c>
      <c r="F69" s="179">
        <v>5.96E-2</v>
      </c>
      <c r="G69" s="170"/>
      <c r="H69" s="170"/>
    </row>
    <row r="70" spans="1:8" s="171" customFormat="1" outlineLevel="1">
      <c r="A70" s="167" t="s">
        <v>236</v>
      </c>
      <c r="B70" s="168" t="s">
        <v>134</v>
      </c>
      <c r="C70" s="169" t="s">
        <v>135</v>
      </c>
      <c r="D70" s="168" t="s">
        <v>38</v>
      </c>
      <c r="E70" s="170">
        <v>3.2000000000000001E-2</v>
      </c>
      <c r="F70" s="170">
        <v>4.768E-2</v>
      </c>
      <c r="G70" s="160"/>
      <c r="H70" s="160"/>
    </row>
    <row r="71" spans="1:8" s="171" customFormat="1" outlineLevel="1">
      <c r="A71" s="180" t="s">
        <v>237</v>
      </c>
      <c r="B71" s="181" t="s">
        <v>136</v>
      </c>
      <c r="C71" s="182" t="s">
        <v>137</v>
      </c>
      <c r="D71" s="181" t="s">
        <v>39</v>
      </c>
      <c r="E71" s="183">
        <v>4.4000000000000004</v>
      </c>
      <c r="F71" s="183">
        <v>6.556</v>
      </c>
      <c r="G71" s="175"/>
      <c r="H71" s="175"/>
    </row>
    <row r="72" spans="1:8" s="171" customFormat="1" outlineLevel="1">
      <c r="A72" s="180" t="s">
        <v>238</v>
      </c>
      <c r="B72" s="181" t="s">
        <v>138</v>
      </c>
      <c r="C72" s="182" t="s">
        <v>139</v>
      </c>
      <c r="D72" s="181" t="s">
        <v>119</v>
      </c>
      <c r="E72" s="183">
        <v>0.15</v>
      </c>
      <c r="F72" s="183">
        <v>0.2235</v>
      </c>
      <c r="G72" s="165"/>
      <c r="H72" s="165"/>
    </row>
    <row r="73" spans="1:8" s="135" customFormat="1" ht="38.25">
      <c r="A73" s="154" t="s">
        <v>54</v>
      </c>
      <c r="B73" s="155" t="s">
        <v>239</v>
      </c>
      <c r="C73" s="155" t="s">
        <v>240</v>
      </c>
      <c r="D73" s="156" t="s">
        <v>42</v>
      </c>
      <c r="E73" s="288">
        <v>2.84</v>
      </c>
      <c r="F73" s="289"/>
      <c r="G73" s="170"/>
      <c r="H73" s="170"/>
    </row>
    <row r="74" spans="1:8" s="161" customFormat="1" outlineLevel="1">
      <c r="A74" s="157" t="s">
        <v>55</v>
      </c>
      <c r="B74" s="158" t="s">
        <v>16</v>
      </c>
      <c r="C74" s="159" t="s">
        <v>18</v>
      </c>
      <c r="D74" s="158" t="s">
        <v>19</v>
      </c>
      <c r="E74" s="160">
        <v>25.41</v>
      </c>
      <c r="F74" s="160">
        <v>72.164400000000001</v>
      </c>
      <c r="G74" s="160"/>
      <c r="H74" s="160"/>
    </row>
    <row r="75" spans="1:8" s="171" customFormat="1" outlineLevel="1">
      <c r="A75" s="172" t="s">
        <v>56</v>
      </c>
      <c r="B75" s="173" t="s">
        <v>22</v>
      </c>
      <c r="C75" s="174" t="s">
        <v>23</v>
      </c>
      <c r="D75" s="173" t="s">
        <v>19</v>
      </c>
      <c r="E75" s="175">
        <v>0.11</v>
      </c>
      <c r="F75" s="175">
        <v>0.31240000000000001</v>
      </c>
      <c r="G75" s="175"/>
      <c r="H75" s="175"/>
    </row>
    <row r="76" spans="1:8" s="166" customFormat="1" outlineLevel="1">
      <c r="A76" s="162" t="s">
        <v>57</v>
      </c>
      <c r="B76" s="163" t="s">
        <v>47</v>
      </c>
      <c r="C76" s="164" t="s">
        <v>48</v>
      </c>
      <c r="D76" s="163" t="s">
        <v>25</v>
      </c>
      <c r="E76" s="165">
        <v>0.01</v>
      </c>
      <c r="F76" s="165">
        <v>2.8400000000000002E-2</v>
      </c>
      <c r="G76" s="165"/>
      <c r="H76" s="165"/>
    </row>
    <row r="77" spans="1:8" s="166" customFormat="1" outlineLevel="1">
      <c r="A77" s="176" t="s">
        <v>58</v>
      </c>
      <c r="B77" s="177" t="s">
        <v>93</v>
      </c>
      <c r="C77" s="178" t="s">
        <v>37</v>
      </c>
      <c r="D77" s="177" t="s">
        <v>25</v>
      </c>
      <c r="E77" s="179">
        <v>0.1</v>
      </c>
      <c r="F77" s="179">
        <v>0.28399999999999997</v>
      </c>
      <c r="G77" s="170"/>
      <c r="H77" s="170"/>
    </row>
    <row r="78" spans="1:8" s="171" customFormat="1" outlineLevel="1">
      <c r="A78" s="167" t="s">
        <v>59</v>
      </c>
      <c r="B78" s="168" t="s">
        <v>140</v>
      </c>
      <c r="C78" s="169" t="s">
        <v>141</v>
      </c>
      <c r="D78" s="168" t="s">
        <v>38</v>
      </c>
      <c r="E78" s="170">
        <v>6.3E-2</v>
      </c>
      <c r="F78" s="170">
        <v>0.17892</v>
      </c>
      <c r="G78" s="160"/>
      <c r="H78" s="160"/>
    </row>
    <row r="79" spans="1:8" s="171" customFormat="1" outlineLevel="1">
      <c r="A79" s="180" t="s">
        <v>60</v>
      </c>
      <c r="B79" s="181" t="s">
        <v>142</v>
      </c>
      <c r="C79" s="182" t="s">
        <v>143</v>
      </c>
      <c r="D79" s="181" t="s">
        <v>38</v>
      </c>
      <c r="E79" s="183">
        <v>5.0000000000000001E-3</v>
      </c>
      <c r="F79" s="183">
        <v>1.4200000000000001E-2</v>
      </c>
      <c r="G79" s="175"/>
      <c r="H79" s="175"/>
    </row>
    <row r="80" spans="1:8" s="171" customFormat="1" outlineLevel="1">
      <c r="A80" s="180" t="s">
        <v>61</v>
      </c>
      <c r="B80" s="181" t="s">
        <v>136</v>
      </c>
      <c r="C80" s="182" t="s">
        <v>137</v>
      </c>
      <c r="D80" s="181" t="s">
        <v>39</v>
      </c>
      <c r="E80" s="183">
        <v>0.84</v>
      </c>
      <c r="F80" s="183">
        <v>2.3856000000000002</v>
      </c>
      <c r="G80" s="165"/>
      <c r="H80" s="165"/>
    </row>
    <row r="81" spans="1:8" s="171" customFormat="1" outlineLevel="1">
      <c r="A81" s="180" t="s">
        <v>316</v>
      </c>
      <c r="B81" s="181" t="s">
        <v>138</v>
      </c>
      <c r="C81" s="182" t="s">
        <v>139</v>
      </c>
      <c r="D81" s="181" t="s">
        <v>119</v>
      </c>
      <c r="E81" s="183">
        <v>0.31</v>
      </c>
      <c r="F81" s="183">
        <v>0.88039999999999996</v>
      </c>
      <c r="G81" s="170"/>
      <c r="H81" s="170"/>
    </row>
    <row r="82" spans="1:8" s="135" customFormat="1" ht="38.25">
      <c r="A82" s="154" t="s">
        <v>62</v>
      </c>
      <c r="B82" s="155" t="s">
        <v>245</v>
      </c>
      <c r="C82" s="155" t="s">
        <v>246</v>
      </c>
      <c r="D82" s="156" t="s">
        <v>42</v>
      </c>
      <c r="E82" s="288">
        <v>1.49</v>
      </c>
      <c r="F82" s="289"/>
      <c r="G82" s="160"/>
      <c r="H82" s="160"/>
    </row>
    <row r="83" spans="1:8" s="161" customFormat="1" outlineLevel="1">
      <c r="A83" s="157" t="s">
        <v>63</v>
      </c>
      <c r="B83" s="158" t="s">
        <v>16</v>
      </c>
      <c r="C83" s="159" t="s">
        <v>18</v>
      </c>
      <c r="D83" s="158" t="s">
        <v>19</v>
      </c>
      <c r="E83" s="160">
        <v>28.6</v>
      </c>
      <c r="F83" s="160">
        <v>42.613999999999997</v>
      </c>
      <c r="G83" s="175"/>
      <c r="H83" s="175"/>
    </row>
    <row r="84" spans="1:8" s="171" customFormat="1" outlineLevel="1">
      <c r="A84" s="172" t="s">
        <v>64</v>
      </c>
      <c r="B84" s="173" t="s">
        <v>22</v>
      </c>
      <c r="C84" s="174" t="s">
        <v>23</v>
      </c>
      <c r="D84" s="173" t="s">
        <v>19</v>
      </c>
      <c r="E84" s="175">
        <v>0.11</v>
      </c>
      <c r="F84" s="175">
        <v>0.16389999999999999</v>
      </c>
      <c r="G84" s="165"/>
      <c r="H84" s="165"/>
    </row>
    <row r="85" spans="1:8" s="166" customFormat="1" outlineLevel="1">
      <c r="A85" s="162" t="s">
        <v>65</v>
      </c>
      <c r="B85" s="163" t="s">
        <v>47</v>
      </c>
      <c r="C85" s="164" t="s">
        <v>48</v>
      </c>
      <c r="D85" s="163" t="s">
        <v>25</v>
      </c>
      <c r="E85" s="165">
        <v>0.01</v>
      </c>
      <c r="F85" s="165">
        <v>1.49E-2</v>
      </c>
      <c r="G85" s="170"/>
      <c r="H85" s="170"/>
    </row>
    <row r="86" spans="1:8" s="166" customFormat="1" outlineLevel="1">
      <c r="A86" s="176" t="s">
        <v>66</v>
      </c>
      <c r="B86" s="177" t="s">
        <v>93</v>
      </c>
      <c r="C86" s="178" t="s">
        <v>37</v>
      </c>
      <c r="D86" s="177" t="s">
        <v>25</v>
      </c>
      <c r="E86" s="179">
        <v>0.1</v>
      </c>
      <c r="F86" s="179">
        <v>0.14899999999999999</v>
      </c>
      <c r="G86" s="160"/>
      <c r="H86" s="160"/>
    </row>
    <row r="87" spans="1:8" s="171" customFormat="1" outlineLevel="1">
      <c r="A87" s="167" t="s">
        <v>67</v>
      </c>
      <c r="B87" s="168" t="s">
        <v>140</v>
      </c>
      <c r="C87" s="169" t="s">
        <v>141</v>
      </c>
      <c r="D87" s="168" t="s">
        <v>38</v>
      </c>
      <c r="E87" s="170">
        <v>6.9000000000000006E-2</v>
      </c>
      <c r="F87" s="170">
        <v>0.10281</v>
      </c>
      <c r="G87" s="175"/>
      <c r="H87" s="175"/>
    </row>
    <row r="88" spans="1:8" s="171" customFormat="1" outlineLevel="1">
      <c r="A88" s="180" t="s">
        <v>68</v>
      </c>
      <c r="B88" s="181" t="s">
        <v>142</v>
      </c>
      <c r="C88" s="182" t="s">
        <v>143</v>
      </c>
      <c r="D88" s="181" t="s">
        <v>38</v>
      </c>
      <c r="E88" s="183">
        <v>5.4999999999999997E-3</v>
      </c>
      <c r="F88" s="183">
        <v>8.1949999999999992E-3</v>
      </c>
      <c r="G88" s="165"/>
      <c r="H88" s="165"/>
    </row>
    <row r="89" spans="1:8" s="171" customFormat="1" outlineLevel="1">
      <c r="A89" s="180" t="s">
        <v>69</v>
      </c>
      <c r="B89" s="181" t="s">
        <v>136</v>
      </c>
      <c r="C89" s="182" t="s">
        <v>137</v>
      </c>
      <c r="D89" s="181" t="s">
        <v>39</v>
      </c>
      <c r="E89" s="183">
        <v>0.84</v>
      </c>
      <c r="F89" s="183">
        <v>1.2516</v>
      </c>
      <c r="G89" s="170"/>
      <c r="H89" s="170"/>
    </row>
    <row r="90" spans="1:8" s="171" customFormat="1" outlineLevel="1">
      <c r="A90" s="180" t="s">
        <v>70</v>
      </c>
      <c r="B90" s="181" t="s">
        <v>138</v>
      </c>
      <c r="C90" s="182" t="s">
        <v>139</v>
      </c>
      <c r="D90" s="181" t="s">
        <v>119</v>
      </c>
      <c r="E90" s="183">
        <v>0.31</v>
      </c>
      <c r="F90" s="183">
        <v>0.46189999999999998</v>
      </c>
      <c r="G90" s="160"/>
      <c r="H90" s="160"/>
    </row>
    <row r="91" spans="1:8" s="135" customFormat="1" ht="76.5">
      <c r="A91" s="154" t="s">
        <v>71</v>
      </c>
      <c r="B91" s="155" t="s">
        <v>317</v>
      </c>
      <c r="C91" s="155" t="s">
        <v>318</v>
      </c>
      <c r="D91" s="156" t="s">
        <v>42</v>
      </c>
      <c r="E91" s="288">
        <v>1.9800000000000002E-2</v>
      </c>
      <c r="F91" s="289"/>
      <c r="G91" s="175"/>
      <c r="H91" s="175"/>
    </row>
    <row r="92" spans="1:8" s="161" customFormat="1" outlineLevel="1">
      <c r="A92" s="157" t="s">
        <v>319</v>
      </c>
      <c r="B92" s="158" t="s">
        <v>16</v>
      </c>
      <c r="C92" s="159" t="s">
        <v>18</v>
      </c>
      <c r="D92" s="158" t="s">
        <v>19</v>
      </c>
      <c r="E92" s="160">
        <v>89.47</v>
      </c>
      <c r="F92" s="160">
        <v>1.7715000000000001</v>
      </c>
      <c r="G92" s="165"/>
      <c r="H92" s="165"/>
    </row>
    <row r="93" spans="1:8" s="171" customFormat="1" outlineLevel="1">
      <c r="A93" s="172" t="s">
        <v>320</v>
      </c>
      <c r="B93" s="173" t="s">
        <v>22</v>
      </c>
      <c r="C93" s="174" t="s">
        <v>23</v>
      </c>
      <c r="D93" s="173" t="s">
        <v>19</v>
      </c>
      <c r="E93" s="175">
        <v>3.65</v>
      </c>
      <c r="F93" s="175">
        <v>7.2270000000000001E-2</v>
      </c>
      <c r="G93" s="170"/>
      <c r="H93" s="170"/>
    </row>
    <row r="94" spans="1:8" s="166" customFormat="1" ht="24" outlineLevel="1">
      <c r="A94" s="162" t="s">
        <v>321</v>
      </c>
      <c r="B94" s="163" t="s">
        <v>34</v>
      </c>
      <c r="C94" s="164" t="s">
        <v>35</v>
      </c>
      <c r="D94" s="163" t="s">
        <v>25</v>
      </c>
      <c r="E94" s="165">
        <v>1.66</v>
      </c>
      <c r="F94" s="165">
        <v>3.2868000000000001E-2</v>
      </c>
      <c r="G94" s="160"/>
      <c r="H94" s="160"/>
    </row>
    <row r="95" spans="1:8" s="166" customFormat="1" outlineLevel="1">
      <c r="A95" s="176" t="s">
        <v>322</v>
      </c>
      <c r="B95" s="177" t="s">
        <v>47</v>
      </c>
      <c r="C95" s="178" t="s">
        <v>48</v>
      </c>
      <c r="D95" s="177" t="s">
        <v>25</v>
      </c>
      <c r="E95" s="179">
        <v>9.69</v>
      </c>
      <c r="F95" s="179">
        <v>0.191862</v>
      </c>
      <c r="G95" s="175"/>
      <c r="H95" s="175"/>
    </row>
    <row r="96" spans="1:8" s="166" customFormat="1" outlineLevel="1">
      <c r="A96" s="176" t="s">
        <v>323</v>
      </c>
      <c r="B96" s="177" t="s">
        <v>264</v>
      </c>
      <c r="C96" s="178" t="s">
        <v>265</v>
      </c>
      <c r="D96" s="177" t="s">
        <v>25</v>
      </c>
      <c r="E96" s="179">
        <v>3.84</v>
      </c>
      <c r="F96" s="179">
        <v>7.6032000000000002E-2</v>
      </c>
      <c r="G96" s="165"/>
      <c r="H96" s="165"/>
    </row>
    <row r="97" spans="1:8" s="166" customFormat="1" outlineLevel="1">
      <c r="A97" s="176" t="s">
        <v>324</v>
      </c>
      <c r="B97" s="177" t="s">
        <v>36</v>
      </c>
      <c r="C97" s="178" t="s">
        <v>37</v>
      </c>
      <c r="D97" s="177" t="s">
        <v>25</v>
      </c>
      <c r="E97" s="179">
        <v>1.99</v>
      </c>
      <c r="F97" s="179">
        <v>3.9402E-2</v>
      </c>
      <c r="G97" s="170"/>
      <c r="H97" s="170"/>
    </row>
    <row r="98" spans="1:8" s="166" customFormat="1" outlineLevel="1">
      <c r="A98" s="176" t="s">
        <v>325</v>
      </c>
      <c r="B98" s="177" t="s">
        <v>266</v>
      </c>
      <c r="C98" s="178" t="s">
        <v>267</v>
      </c>
      <c r="D98" s="177" t="s">
        <v>25</v>
      </c>
      <c r="E98" s="179">
        <v>5.91</v>
      </c>
      <c r="F98" s="179">
        <v>0.117018</v>
      </c>
      <c r="G98" s="160"/>
      <c r="H98" s="160"/>
    </row>
    <row r="99" spans="1:8" s="171" customFormat="1" outlineLevel="1">
      <c r="A99" s="167" t="s">
        <v>326</v>
      </c>
      <c r="B99" s="168" t="s">
        <v>268</v>
      </c>
      <c r="C99" s="169" t="s">
        <v>269</v>
      </c>
      <c r="D99" s="168" t="s">
        <v>131</v>
      </c>
      <c r="E99" s="170">
        <v>66</v>
      </c>
      <c r="F99" s="170">
        <v>1.3068</v>
      </c>
      <c r="G99" s="175"/>
      <c r="H99" s="175"/>
    </row>
    <row r="100" spans="1:8" s="171" customFormat="1" outlineLevel="1">
      <c r="A100" s="180" t="s">
        <v>327</v>
      </c>
      <c r="B100" s="181" t="s">
        <v>272</v>
      </c>
      <c r="C100" s="182" t="s">
        <v>273</v>
      </c>
      <c r="D100" s="181" t="s">
        <v>96</v>
      </c>
      <c r="E100" s="183">
        <v>533</v>
      </c>
      <c r="F100" s="183">
        <v>10.5534</v>
      </c>
      <c r="G100" s="165"/>
      <c r="H100" s="165"/>
    </row>
    <row r="101" spans="1:8" s="171" customFormat="1" outlineLevel="1">
      <c r="A101" s="180" t="s">
        <v>328</v>
      </c>
      <c r="B101" s="181" t="s">
        <v>280</v>
      </c>
      <c r="C101" s="182" t="s">
        <v>281</v>
      </c>
      <c r="D101" s="181" t="s">
        <v>39</v>
      </c>
      <c r="E101" s="183">
        <v>100</v>
      </c>
      <c r="F101" s="183">
        <v>1.98</v>
      </c>
      <c r="G101" s="170"/>
      <c r="H101" s="170"/>
    </row>
    <row r="102" spans="1:8" s="171" customFormat="1" outlineLevel="1">
      <c r="A102" s="180" t="s">
        <v>329</v>
      </c>
      <c r="B102" s="181" t="s">
        <v>282</v>
      </c>
      <c r="C102" s="182" t="s">
        <v>283</v>
      </c>
      <c r="D102" s="181" t="s">
        <v>119</v>
      </c>
      <c r="E102" s="183">
        <v>1.92</v>
      </c>
      <c r="F102" s="183">
        <v>3.8016000000000001E-2</v>
      </c>
      <c r="G102" s="160"/>
      <c r="H102" s="160"/>
    </row>
    <row r="103" spans="1:8" s="135" customFormat="1">
      <c r="A103" s="154" t="s">
        <v>72</v>
      </c>
      <c r="B103" s="155" t="s">
        <v>95</v>
      </c>
      <c r="C103" s="155" t="s">
        <v>293</v>
      </c>
      <c r="D103" s="156" t="s">
        <v>126</v>
      </c>
      <c r="E103" s="291">
        <v>3.7</v>
      </c>
      <c r="F103" s="292"/>
      <c r="G103" s="175"/>
      <c r="H103" s="175"/>
    </row>
    <row r="104" spans="1:8" s="135" customFormat="1" ht="25.5">
      <c r="A104" s="154" t="s">
        <v>73</v>
      </c>
      <c r="B104" s="155" t="s">
        <v>258</v>
      </c>
      <c r="C104" s="155" t="s">
        <v>259</v>
      </c>
      <c r="D104" s="156" t="s">
        <v>124</v>
      </c>
      <c r="E104" s="288">
        <v>1.3</v>
      </c>
      <c r="F104" s="289"/>
      <c r="G104" s="165"/>
      <c r="H104" s="165"/>
    </row>
    <row r="105" spans="1:8" s="161" customFormat="1" outlineLevel="1">
      <c r="A105" s="157" t="s">
        <v>74</v>
      </c>
      <c r="B105" s="158" t="s">
        <v>16</v>
      </c>
      <c r="C105" s="159" t="s">
        <v>18</v>
      </c>
      <c r="D105" s="158" t="s">
        <v>19</v>
      </c>
      <c r="E105" s="160">
        <v>6.66</v>
      </c>
      <c r="F105" s="160">
        <v>8.6579999999999995</v>
      </c>
      <c r="G105" s="170"/>
      <c r="H105" s="170"/>
    </row>
    <row r="106" spans="1:8" s="171" customFormat="1" outlineLevel="1">
      <c r="A106" s="172" t="s">
        <v>75</v>
      </c>
      <c r="B106" s="173" t="s">
        <v>22</v>
      </c>
      <c r="C106" s="174" t="s">
        <v>23</v>
      </c>
      <c r="D106" s="173" t="s">
        <v>19</v>
      </c>
      <c r="E106" s="175">
        <v>0.03</v>
      </c>
      <c r="F106" s="175">
        <v>3.9E-2</v>
      </c>
      <c r="G106" s="160"/>
      <c r="H106" s="160"/>
    </row>
    <row r="107" spans="1:8" s="166" customFormat="1" outlineLevel="1">
      <c r="A107" s="162" t="s">
        <v>76</v>
      </c>
      <c r="B107" s="163" t="s">
        <v>117</v>
      </c>
      <c r="C107" s="164" t="s">
        <v>118</v>
      </c>
      <c r="D107" s="163" t="s">
        <v>25</v>
      </c>
      <c r="E107" s="165">
        <v>1.33</v>
      </c>
      <c r="F107" s="165">
        <v>1.7290000000000001</v>
      </c>
      <c r="G107" s="175"/>
      <c r="H107" s="175"/>
    </row>
    <row r="108" spans="1:8" s="166" customFormat="1" outlineLevel="1">
      <c r="A108" s="176" t="s">
        <v>77</v>
      </c>
      <c r="B108" s="177" t="s">
        <v>210</v>
      </c>
      <c r="C108" s="178" t="s">
        <v>211</v>
      </c>
      <c r="D108" s="177" t="s">
        <v>25</v>
      </c>
      <c r="E108" s="179">
        <v>2.0099999999999998</v>
      </c>
      <c r="F108" s="179">
        <v>2.613</v>
      </c>
      <c r="G108" s="165"/>
      <c r="H108" s="165"/>
    </row>
    <row r="109" spans="1:8" s="166" customFormat="1" outlineLevel="1">
      <c r="A109" s="176" t="s">
        <v>330</v>
      </c>
      <c r="B109" s="177" t="s">
        <v>36</v>
      </c>
      <c r="C109" s="178" t="s">
        <v>37</v>
      </c>
      <c r="D109" s="177" t="s">
        <v>25</v>
      </c>
      <c r="E109" s="179">
        <v>0.03</v>
      </c>
      <c r="F109" s="179">
        <v>3.9E-2</v>
      </c>
      <c r="G109" s="170"/>
      <c r="H109" s="170"/>
    </row>
    <row r="110" spans="1:8" s="171" customFormat="1" outlineLevel="1">
      <c r="A110" s="167" t="s">
        <v>331</v>
      </c>
      <c r="B110" s="168" t="s">
        <v>212</v>
      </c>
      <c r="C110" s="169" t="s">
        <v>213</v>
      </c>
      <c r="D110" s="168" t="s">
        <v>96</v>
      </c>
      <c r="E110" s="170">
        <v>7</v>
      </c>
      <c r="F110" s="170">
        <v>9.1</v>
      </c>
      <c r="G110" s="160"/>
      <c r="H110" s="160"/>
    </row>
    <row r="111" spans="1:8" s="171" customFormat="1" outlineLevel="1">
      <c r="A111" s="180" t="s">
        <v>332</v>
      </c>
      <c r="B111" s="181" t="s">
        <v>214</v>
      </c>
      <c r="C111" s="182" t="s">
        <v>215</v>
      </c>
      <c r="D111" s="181" t="s">
        <v>96</v>
      </c>
      <c r="E111" s="183">
        <v>7</v>
      </c>
      <c r="F111" s="183">
        <v>9.1</v>
      </c>
      <c r="G111" s="175"/>
      <c r="H111" s="175"/>
    </row>
    <row r="112" spans="1:8" s="171" customFormat="1" outlineLevel="1">
      <c r="A112" s="180" t="s">
        <v>333</v>
      </c>
      <c r="B112" s="181" t="s">
        <v>216</v>
      </c>
      <c r="C112" s="182" t="s">
        <v>217</v>
      </c>
      <c r="D112" s="181" t="s">
        <v>96</v>
      </c>
      <c r="E112" s="183">
        <v>40</v>
      </c>
      <c r="F112" s="183">
        <v>52</v>
      </c>
      <c r="G112" s="165"/>
      <c r="H112" s="165"/>
    </row>
    <row r="113" spans="1:8" s="171" customFormat="1" outlineLevel="1">
      <c r="A113" s="180" t="s">
        <v>334</v>
      </c>
      <c r="B113" s="181" t="s">
        <v>218</v>
      </c>
      <c r="C113" s="182" t="s">
        <v>219</v>
      </c>
      <c r="D113" s="181" t="s">
        <v>96</v>
      </c>
      <c r="E113" s="183">
        <v>16</v>
      </c>
      <c r="F113" s="183">
        <v>20.8</v>
      </c>
      <c r="G113" s="170"/>
      <c r="H113" s="170"/>
    </row>
    <row r="114" spans="1:8" s="171" customFormat="1" outlineLevel="1">
      <c r="A114" s="180" t="s">
        <v>335</v>
      </c>
      <c r="B114" s="181" t="s">
        <v>220</v>
      </c>
      <c r="C114" s="182" t="s">
        <v>221</v>
      </c>
      <c r="D114" s="181" t="s">
        <v>222</v>
      </c>
      <c r="E114" s="183">
        <v>26.3</v>
      </c>
      <c r="F114" s="183">
        <v>34.19</v>
      </c>
      <c r="G114" s="160"/>
      <c r="H114" s="160"/>
    </row>
    <row r="115" spans="1:8" s="171" customFormat="1" outlineLevel="1">
      <c r="A115" s="180" t="s">
        <v>336</v>
      </c>
      <c r="B115" s="181" t="s">
        <v>223</v>
      </c>
      <c r="C115" s="182" t="s">
        <v>224</v>
      </c>
      <c r="D115" s="181" t="s">
        <v>96</v>
      </c>
      <c r="E115" s="183">
        <v>263</v>
      </c>
      <c r="F115" s="183">
        <v>341.9</v>
      </c>
      <c r="G115" s="175"/>
      <c r="H115" s="175"/>
    </row>
    <row r="116" spans="1:8" s="171" customFormat="1" outlineLevel="1">
      <c r="A116" s="180" t="s">
        <v>337</v>
      </c>
      <c r="B116" s="181" t="s">
        <v>225</v>
      </c>
      <c r="C116" s="182" t="s">
        <v>226</v>
      </c>
      <c r="D116" s="181" t="s">
        <v>131</v>
      </c>
      <c r="E116" s="183">
        <v>101</v>
      </c>
      <c r="F116" s="183">
        <v>131.30000000000001</v>
      </c>
      <c r="G116" s="165"/>
      <c r="H116" s="165"/>
    </row>
    <row r="117" spans="1:8" s="135" customFormat="1">
      <c r="A117" s="154" t="s">
        <v>78</v>
      </c>
      <c r="B117" s="155" t="s">
        <v>95</v>
      </c>
      <c r="C117" s="155" t="s">
        <v>294</v>
      </c>
      <c r="D117" s="156" t="s">
        <v>39</v>
      </c>
      <c r="E117" s="291">
        <v>9</v>
      </c>
      <c r="F117" s="292"/>
      <c r="G117" s="170"/>
      <c r="H117" s="170"/>
    </row>
    <row r="118" spans="1:8" s="135" customFormat="1">
      <c r="A118" s="154" t="s">
        <v>79</v>
      </c>
      <c r="B118" s="155" t="s">
        <v>95</v>
      </c>
      <c r="C118" s="155" t="s">
        <v>295</v>
      </c>
      <c r="D118" s="156" t="s">
        <v>96</v>
      </c>
      <c r="E118" s="291">
        <v>4</v>
      </c>
      <c r="F118" s="292"/>
      <c r="G118" s="160"/>
      <c r="H118" s="160"/>
    </row>
    <row r="119" spans="1:8" s="135" customFormat="1" ht="12.75" customHeight="1">
      <c r="A119" s="202"/>
      <c r="B119" s="203"/>
      <c r="C119" s="293" t="s">
        <v>297</v>
      </c>
      <c r="D119" s="293"/>
      <c r="E119" s="203"/>
      <c r="F119" s="153"/>
      <c r="G119" s="175"/>
      <c r="H119" s="175"/>
    </row>
    <row r="120" spans="1:8" s="135" customFormat="1">
      <c r="A120" s="154" t="s">
        <v>80</v>
      </c>
      <c r="B120" s="155" t="s">
        <v>299</v>
      </c>
      <c r="C120" s="155" t="s">
        <v>300</v>
      </c>
      <c r="D120" s="156" t="s">
        <v>42</v>
      </c>
      <c r="E120" s="288">
        <v>0.34</v>
      </c>
      <c r="F120" s="289"/>
      <c r="G120" s="165"/>
      <c r="H120" s="165"/>
    </row>
    <row r="121" spans="1:8" s="161" customFormat="1" outlineLevel="1">
      <c r="A121" s="157" t="s">
        <v>241</v>
      </c>
      <c r="B121" s="158" t="s">
        <v>16</v>
      </c>
      <c r="C121" s="159" t="s">
        <v>18</v>
      </c>
      <c r="D121" s="158" t="s">
        <v>19</v>
      </c>
      <c r="E121" s="160">
        <v>40.590000000000003</v>
      </c>
      <c r="F121" s="160">
        <v>13.800599999999999</v>
      </c>
      <c r="G121" s="170"/>
      <c r="H121" s="170"/>
    </row>
    <row r="122" spans="1:8" s="171" customFormat="1" outlineLevel="1">
      <c r="A122" s="172" t="s">
        <v>242</v>
      </c>
      <c r="B122" s="173" t="s">
        <v>22</v>
      </c>
      <c r="C122" s="174" t="s">
        <v>23</v>
      </c>
      <c r="D122" s="173" t="s">
        <v>19</v>
      </c>
      <c r="E122" s="175">
        <v>0.67</v>
      </c>
      <c r="F122" s="175">
        <v>0.2278</v>
      </c>
      <c r="G122" s="160"/>
      <c r="H122" s="160"/>
    </row>
    <row r="123" spans="1:8" s="166" customFormat="1" outlineLevel="1">
      <c r="A123" s="162" t="s">
        <v>243</v>
      </c>
      <c r="B123" s="163" t="s">
        <v>47</v>
      </c>
      <c r="C123" s="164" t="s">
        <v>48</v>
      </c>
      <c r="D123" s="163" t="s">
        <v>25</v>
      </c>
      <c r="E123" s="165">
        <v>0.67</v>
      </c>
      <c r="F123" s="165">
        <v>0.2278</v>
      </c>
      <c r="G123" s="175"/>
      <c r="H123" s="175"/>
    </row>
    <row r="124" spans="1:8" s="171" customFormat="1" outlineLevel="1">
      <c r="A124" s="167" t="s">
        <v>244</v>
      </c>
      <c r="B124" s="168" t="s">
        <v>206</v>
      </c>
      <c r="C124" s="169" t="s">
        <v>207</v>
      </c>
      <c r="D124" s="168" t="s">
        <v>38</v>
      </c>
      <c r="E124" s="170">
        <v>3.08</v>
      </c>
      <c r="F124" s="170">
        <v>1.0471999999999999</v>
      </c>
      <c r="G124" s="165"/>
      <c r="H124" s="165"/>
    </row>
    <row r="125" spans="1:8" s="135" customFormat="1" ht="25.5">
      <c r="A125" s="154" t="s">
        <v>81</v>
      </c>
      <c r="B125" s="155" t="s">
        <v>302</v>
      </c>
      <c r="C125" s="155" t="s">
        <v>303</v>
      </c>
      <c r="D125" s="156" t="s">
        <v>42</v>
      </c>
      <c r="E125" s="288">
        <v>0.34</v>
      </c>
      <c r="F125" s="289"/>
      <c r="G125" s="170"/>
      <c r="H125" s="170"/>
    </row>
    <row r="126" spans="1:8" s="161" customFormat="1" outlineLevel="1">
      <c r="A126" s="157" t="s">
        <v>82</v>
      </c>
      <c r="B126" s="158" t="s">
        <v>16</v>
      </c>
      <c r="C126" s="159" t="s">
        <v>18</v>
      </c>
      <c r="D126" s="158" t="s">
        <v>19</v>
      </c>
      <c r="E126" s="160">
        <v>37.29</v>
      </c>
      <c r="F126" s="160">
        <v>12.678599999999999</v>
      </c>
      <c r="G126" s="160"/>
      <c r="H126" s="160"/>
    </row>
    <row r="127" spans="1:8" s="171" customFormat="1" outlineLevel="1">
      <c r="A127" s="172" t="s">
        <v>83</v>
      </c>
      <c r="B127" s="173" t="s">
        <v>22</v>
      </c>
      <c r="C127" s="174" t="s">
        <v>23</v>
      </c>
      <c r="D127" s="173" t="s">
        <v>19</v>
      </c>
      <c r="E127" s="175">
        <v>0.49</v>
      </c>
      <c r="F127" s="175">
        <v>0.1666</v>
      </c>
      <c r="G127" s="175"/>
      <c r="H127" s="175"/>
    </row>
    <row r="128" spans="1:8" s="166" customFormat="1" outlineLevel="1">
      <c r="A128" s="162" t="s">
        <v>84</v>
      </c>
      <c r="B128" s="163" t="s">
        <v>47</v>
      </c>
      <c r="C128" s="164" t="s">
        <v>48</v>
      </c>
      <c r="D128" s="163" t="s">
        <v>25</v>
      </c>
      <c r="E128" s="165">
        <v>0.22</v>
      </c>
      <c r="F128" s="165">
        <v>7.4800000000000005E-2</v>
      </c>
      <c r="G128" s="165"/>
      <c r="H128" s="165"/>
    </row>
    <row r="129" spans="1:8" s="166" customFormat="1" outlineLevel="1">
      <c r="A129" s="176" t="s">
        <v>85</v>
      </c>
      <c r="B129" s="177" t="s">
        <v>36</v>
      </c>
      <c r="C129" s="178" t="s">
        <v>37</v>
      </c>
      <c r="D129" s="177" t="s">
        <v>25</v>
      </c>
      <c r="E129" s="179">
        <v>0.27</v>
      </c>
      <c r="F129" s="179">
        <v>9.1800000000000007E-2</v>
      </c>
      <c r="G129" s="170"/>
      <c r="H129" s="170"/>
    </row>
    <row r="130" spans="1:8" s="171" customFormat="1" outlineLevel="1">
      <c r="A130" s="167" t="s">
        <v>86</v>
      </c>
      <c r="B130" s="168" t="s">
        <v>138</v>
      </c>
      <c r="C130" s="169" t="s">
        <v>139</v>
      </c>
      <c r="D130" s="168" t="s">
        <v>119</v>
      </c>
      <c r="E130" s="170">
        <v>0.5</v>
      </c>
      <c r="F130" s="170">
        <v>0.17</v>
      </c>
      <c r="G130" s="160"/>
      <c r="H130" s="160"/>
    </row>
    <row r="131" spans="1:8" s="171" customFormat="1" outlineLevel="1">
      <c r="A131" s="180" t="s">
        <v>87</v>
      </c>
      <c r="B131" s="181" t="s">
        <v>284</v>
      </c>
      <c r="C131" s="182" t="s">
        <v>285</v>
      </c>
      <c r="D131" s="181" t="s">
        <v>96</v>
      </c>
      <c r="E131" s="183">
        <v>6</v>
      </c>
      <c r="F131" s="183">
        <v>2.04</v>
      </c>
      <c r="G131" s="175"/>
      <c r="H131" s="175"/>
    </row>
    <row r="132" spans="1:8" s="171" customFormat="1" outlineLevel="1">
      <c r="A132" s="180" t="s">
        <v>88</v>
      </c>
      <c r="B132" s="181" t="s">
        <v>286</v>
      </c>
      <c r="C132" s="182" t="s">
        <v>287</v>
      </c>
      <c r="D132" s="181" t="s">
        <v>39</v>
      </c>
      <c r="E132" s="183">
        <v>102</v>
      </c>
      <c r="F132" s="183">
        <v>34.68</v>
      </c>
      <c r="G132" s="165"/>
      <c r="H132" s="165"/>
    </row>
    <row r="133" spans="1:8" s="171" customFormat="1" outlineLevel="1">
      <c r="A133" s="180" t="s">
        <v>89</v>
      </c>
      <c r="B133" s="181" t="s">
        <v>288</v>
      </c>
      <c r="C133" s="182" t="s">
        <v>289</v>
      </c>
      <c r="D133" s="181" t="s">
        <v>290</v>
      </c>
      <c r="E133" s="183">
        <v>3.33</v>
      </c>
      <c r="F133" s="183">
        <v>1.1322000000000001</v>
      </c>
      <c r="G133" s="170"/>
      <c r="H133" s="170"/>
    </row>
    <row r="134" spans="1:8" s="171" customFormat="1" outlineLevel="1">
      <c r="A134" s="180" t="s">
        <v>338</v>
      </c>
      <c r="B134" s="181" t="s">
        <v>291</v>
      </c>
      <c r="C134" s="182" t="s">
        <v>292</v>
      </c>
      <c r="D134" s="181" t="s">
        <v>39</v>
      </c>
      <c r="E134" s="183">
        <v>104</v>
      </c>
      <c r="F134" s="183">
        <v>35.36</v>
      </c>
      <c r="G134" s="160"/>
      <c r="H134" s="160"/>
    </row>
    <row r="135" spans="1:8" s="135" customFormat="1" ht="25.5">
      <c r="A135" s="154" t="s">
        <v>90</v>
      </c>
      <c r="B135" s="155" t="s">
        <v>258</v>
      </c>
      <c r="C135" s="155" t="s">
        <v>259</v>
      </c>
      <c r="D135" s="156" t="s">
        <v>124</v>
      </c>
      <c r="E135" s="288">
        <v>0.23</v>
      </c>
      <c r="F135" s="289"/>
      <c r="G135" s="175"/>
      <c r="H135" s="175"/>
    </row>
    <row r="136" spans="1:8" s="161" customFormat="1" outlineLevel="1">
      <c r="A136" s="157" t="s">
        <v>247</v>
      </c>
      <c r="B136" s="158" t="s">
        <v>16</v>
      </c>
      <c r="C136" s="159" t="s">
        <v>18</v>
      </c>
      <c r="D136" s="158" t="s">
        <v>19</v>
      </c>
      <c r="E136" s="160">
        <v>6.66</v>
      </c>
      <c r="F136" s="160">
        <v>1.5318000000000001</v>
      </c>
      <c r="G136" s="165"/>
      <c r="H136" s="165"/>
    </row>
    <row r="137" spans="1:8" s="171" customFormat="1" outlineLevel="1">
      <c r="A137" s="172" t="s">
        <v>248</v>
      </c>
      <c r="B137" s="173" t="s">
        <v>22</v>
      </c>
      <c r="C137" s="174" t="s">
        <v>23</v>
      </c>
      <c r="D137" s="173" t="s">
        <v>19</v>
      </c>
      <c r="E137" s="175">
        <v>0.03</v>
      </c>
      <c r="F137" s="175">
        <v>6.8999999999999999E-3</v>
      </c>
      <c r="G137" s="170"/>
      <c r="H137" s="170"/>
    </row>
    <row r="138" spans="1:8" s="166" customFormat="1" outlineLevel="1">
      <c r="A138" s="162" t="s">
        <v>249</v>
      </c>
      <c r="B138" s="163" t="s">
        <v>117</v>
      </c>
      <c r="C138" s="164" t="s">
        <v>118</v>
      </c>
      <c r="D138" s="163" t="s">
        <v>25</v>
      </c>
      <c r="E138" s="165">
        <v>1.33</v>
      </c>
      <c r="F138" s="165">
        <v>0.30590000000000001</v>
      </c>
      <c r="G138" s="160"/>
      <c r="H138" s="160"/>
    </row>
    <row r="139" spans="1:8" s="166" customFormat="1" outlineLevel="1">
      <c r="A139" s="176" t="s">
        <v>339</v>
      </c>
      <c r="B139" s="177" t="s">
        <v>210</v>
      </c>
      <c r="C139" s="178" t="s">
        <v>211</v>
      </c>
      <c r="D139" s="177" t="s">
        <v>25</v>
      </c>
      <c r="E139" s="179">
        <v>2.0099999999999998</v>
      </c>
      <c r="F139" s="179">
        <v>0.46229999999999999</v>
      </c>
      <c r="G139" s="175"/>
      <c r="H139" s="175"/>
    </row>
    <row r="140" spans="1:8" s="166" customFormat="1" outlineLevel="1">
      <c r="A140" s="176" t="s">
        <v>340</v>
      </c>
      <c r="B140" s="177" t="s">
        <v>36</v>
      </c>
      <c r="C140" s="178" t="s">
        <v>37</v>
      </c>
      <c r="D140" s="177" t="s">
        <v>25</v>
      </c>
      <c r="E140" s="179">
        <v>0.03</v>
      </c>
      <c r="F140" s="179">
        <v>6.8999999999999999E-3</v>
      </c>
      <c r="G140" s="165"/>
      <c r="H140" s="165"/>
    </row>
    <row r="141" spans="1:8" s="171" customFormat="1" outlineLevel="1">
      <c r="A141" s="167" t="s">
        <v>341</v>
      </c>
      <c r="B141" s="168" t="s">
        <v>212</v>
      </c>
      <c r="C141" s="169" t="s">
        <v>213</v>
      </c>
      <c r="D141" s="168" t="s">
        <v>96</v>
      </c>
      <c r="E141" s="170">
        <v>7</v>
      </c>
      <c r="F141" s="170">
        <v>1.61</v>
      </c>
      <c r="G141" s="170"/>
      <c r="H141" s="170"/>
    </row>
    <row r="142" spans="1:8" s="171" customFormat="1" outlineLevel="1">
      <c r="A142" s="180" t="s">
        <v>342</v>
      </c>
      <c r="B142" s="181" t="s">
        <v>214</v>
      </c>
      <c r="C142" s="182" t="s">
        <v>215</v>
      </c>
      <c r="D142" s="181" t="s">
        <v>96</v>
      </c>
      <c r="E142" s="183">
        <v>7</v>
      </c>
      <c r="F142" s="183">
        <v>1.61</v>
      </c>
      <c r="G142" s="160"/>
      <c r="H142" s="160"/>
    </row>
    <row r="143" spans="1:8" s="171" customFormat="1" outlineLevel="1">
      <c r="A143" s="180" t="s">
        <v>343</v>
      </c>
      <c r="B143" s="181" t="s">
        <v>216</v>
      </c>
      <c r="C143" s="182" t="s">
        <v>217</v>
      </c>
      <c r="D143" s="181" t="s">
        <v>96</v>
      </c>
      <c r="E143" s="183">
        <v>40</v>
      </c>
      <c r="F143" s="183">
        <v>9.1999999999999993</v>
      </c>
      <c r="G143" s="175"/>
      <c r="H143" s="175"/>
    </row>
    <row r="144" spans="1:8" s="171" customFormat="1" outlineLevel="1">
      <c r="A144" s="180" t="s">
        <v>344</v>
      </c>
      <c r="B144" s="181" t="s">
        <v>218</v>
      </c>
      <c r="C144" s="182" t="s">
        <v>219</v>
      </c>
      <c r="D144" s="181" t="s">
        <v>96</v>
      </c>
      <c r="E144" s="183">
        <v>16</v>
      </c>
      <c r="F144" s="183">
        <v>3.68</v>
      </c>
      <c r="G144" s="165"/>
      <c r="H144" s="165"/>
    </row>
    <row r="145" spans="1:8" s="171" customFormat="1" outlineLevel="1">
      <c r="A145" s="180" t="s">
        <v>345</v>
      </c>
      <c r="B145" s="181" t="s">
        <v>220</v>
      </c>
      <c r="C145" s="182" t="s">
        <v>221</v>
      </c>
      <c r="D145" s="181" t="s">
        <v>222</v>
      </c>
      <c r="E145" s="183">
        <v>26.3</v>
      </c>
      <c r="F145" s="183">
        <v>6.0490000000000004</v>
      </c>
      <c r="G145" s="170"/>
      <c r="H145" s="170"/>
    </row>
    <row r="146" spans="1:8" s="171" customFormat="1" outlineLevel="1">
      <c r="A146" s="180" t="s">
        <v>346</v>
      </c>
      <c r="B146" s="181" t="s">
        <v>223</v>
      </c>
      <c r="C146" s="182" t="s">
        <v>224</v>
      </c>
      <c r="D146" s="181" t="s">
        <v>96</v>
      </c>
      <c r="E146" s="183">
        <v>263</v>
      </c>
      <c r="F146" s="183">
        <v>60.49</v>
      </c>
      <c r="G146" s="160"/>
      <c r="H146" s="160"/>
    </row>
    <row r="147" spans="1:8" s="171" customFormat="1" outlineLevel="1">
      <c r="A147" s="180" t="s">
        <v>347</v>
      </c>
      <c r="B147" s="181" t="s">
        <v>225</v>
      </c>
      <c r="C147" s="182" t="s">
        <v>226</v>
      </c>
      <c r="D147" s="181" t="s">
        <v>131</v>
      </c>
      <c r="E147" s="183">
        <v>101</v>
      </c>
      <c r="F147" s="183">
        <v>23.23</v>
      </c>
      <c r="G147" s="175"/>
      <c r="H147" s="175"/>
    </row>
    <row r="148" spans="1:8" s="135" customFormat="1" ht="25.5">
      <c r="A148" s="154" t="s">
        <v>91</v>
      </c>
      <c r="B148" s="155" t="s">
        <v>312</v>
      </c>
      <c r="C148" s="155" t="s">
        <v>313</v>
      </c>
      <c r="D148" s="156" t="s">
        <v>42</v>
      </c>
      <c r="E148" s="288">
        <v>0.89</v>
      </c>
      <c r="F148" s="289"/>
      <c r="G148" s="165"/>
      <c r="H148" s="165"/>
    </row>
    <row r="149" spans="1:8" s="161" customFormat="1" outlineLevel="1">
      <c r="A149" s="157" t="s">
        <v>250</v>
      </c>
      <c r="B149" s="158" t="s">
        <v>16</v>
      </c>
      <c r="C149" s="159" t="s">
        <v>18</v>
      </c>
      <c r="D149" s="158" t="s">
        <v>19</v>
      </c>
      <c r="E149" s="160">
        <v>11.99</v>
      </c>
      <c r="F149" s="160">
        <v>10.671099999999999</v>
      </c>
      <c r="G149" s="170"/>
      <c r="H149" s="170"/>
    </row>
    <row r="150" spans="1:8" s="171" customFormat="1" outlineLevel="1">
      <c r="A150" s="172" t="s">
        <v>251</v>
      </c>
      <c r="B150" s="173" t="s">
        <v>22</v>
      </c>
      <c r="C150" s="174" t="s">
        <v>23</v>
      </c>
      <c r="D150" s="173" t="s">
        <v>19</v>
      </c>
      <c r="E150" s="175">
        <v>0.04</v>
      </c>
      <c r="F150" s="175">
        <v>3.56E-2</v>
      </c>
      <c r="G150" s="160"/>
      <c r="H150" s="160"/>
    </row>
    <row r="151" spans="1:8" s="166" customFormat="1" outlineLevel="1">
      <c r="A151" s="162" t="s">
        <v>252</v>
      </c>
      <c r="B151" s="163" t="s">
        <v>47</v>
      </c>
      <c r="C151" s="164" t="s">
        <v>48</v>
      </c>
      <c r="D151" s="163" t="s">
        <v>25</v>
      </c>
      <c r="E151" s="165">
        <v>0.01</v>
      </c>
      <c r="F151" s="165">
        <v>8.8999999999999999E-3</v>
      </c>
      <c r="G151" s="175"/>
      <c r="H151" s="175"/>
    </row>
    <row r="152" spans="1:8" s="166" customFormat="1" outlineLevel="1">
      <c r="A152" s="176" t="s">
        <v>253</v>
      </c>
      <c r="B152" s="177" t="s">
        <v>93</v>
      </c>
      <c r="C152" s="178" t="s">
        <v>37</v>
      </c>
      <c r="D152" s="177" t="s">
        <v>25</v>
      </c>
      <c r="E152" s="179">
        <v>0.03</v>
      </c>
      <c r="F152" s="179">
        <v>2.6700000000000002E-2</v>
      </c>
      <c r="G152" s="165"/>
      <c r="H152" s="165"/>
    </row>
    <row r="153" spans="1:8" s="171" customFormat="1" outlineLevel="1">
      <c r="A153" s="167" t="s">
        <v>254</v>
      </c>
      <c r="B153" s="168" t="s">
        <v>134</v>
      </c>
      <c r="C153" s="169" t="s">
        <v>135</v>
      </c>
      <c r="D153" s="168" t="s">
        <v>38</v>
      </c>
      <c r="E153" s="170">
        <v>2.9000000000000001E-2</v>
      </c>
      <c r="F153" s="170">
        <v>2.581E-2</v>
      </c>
      <c r="G153" s="170"/>
      <c r="H153" s="170"/>
    </row>
    <row r="154" spans="1:8" s="171" customFormat="1" outlineLevel="1">
      <c r="A154" s="180" t="s">
        <v>255</v>
      </c>
      <c r="B154" s="181" t="s">
        <v>136</v>
      </c>
      <c r="C154" s="182" t="s">
        <v>137</v>
      </c>
      <c r="D154" s="181" t="s">
        <v>39</v>
      </c>
      <c r="E154" s="183">
        <v>4.4000000000000004</v>
      </c>
      <c r="F154" s="183">
        <v>3.9159999999999999</v>
      </c>
      <c r="G154" s="160"/>
      <c r="H154" s="160"/>
    </row>
    <row r="155" spans="1:8" s="171" customFormat="1" outlineLevel="1">
      <c r="A155" s="180" t="s">
        <v>256</v>
      </c>
      <c r="B155" s="181" t="s">
        <v>138</v>
      </c>
      <c r="C155" s="182" t="s">
        <v>139</v>
      </c>
      <c r="D155" s="181" t="s">
        <v>119</v>
      </c>
      <c r="E155" s="183">
        <v>0.15</v>
      </c>
      <c r="F155" s="183">
        <v>0.13350000000000001</v>
      </c>
      <c r="G155" s="175"/>
      <c r="H155" s="175"/>
    </row>
    <row r="156" spans="1:8" s="135" customFormat="1" ht="25.5">
      <c r="A156" s="154" t="s">
        <v>92</v>
      </c>
      <c r="B156" s="155" t="s">
        <v>314</v>
      </c>
      <c r="C156" s="155" t="s">
        <v>315</v>
      </c>
      <c r="D156" s="156" t="s">
        <v>42</v>
      </c>
      <c r="E156" s="288">
        <v>0.34</v>
      </c>
      <c r="F156" s="289"/>
      <c r="G156" s="165"/>
      <c r="H156" s="165"/>
    </row>
    <row r="157" spans="1:8" s="161" customFormat="1" outlineLevel="1">
      <c r="A157" s="157" t="s">
        <v>348</v>
      </c>
      <c r="B157" s="158" t="s">
        <v>16</v>
      </c>
      <c r="C157" s="159" t="s">
        <v>18</v>
      </c>
      <c r="D157" s="158" t="s">
        <v>19</v>
      </c>
      <c r="E157" s="160">
        <v>16.5</v>
      </c>
      <c r="F157" s="160">
        <v>5.61</v>
      </c>
      <c r="G157" s="170"/>
      <c r="H157" s="170"/>
    </row>
    <row r="158" spans="1:8" s="171" customFormat="1" outlineLevel="1">
      <c r="A158" s="172" t="s">
        <v>349</v>
      </c>
      <c r="B158" s="173" t="s">
        <v>22</v>
      </c>
      <c r="C158" s="174" t="s">
        <v>23</v>
      </c>
      <c r="D158" s="173" t="s">
        <v>19</v>
      </c>
      <c r="E158" s="175">
        <v>0.05</v>
      </c>
      <c r="F158" s="175">
        <v>1.7000000000000001E-2</v>
      </c>
      <c r="G158" s="160"/>
      <c r="H158" s="160"/>
    </row>
    <row r="159" spans="1:8" s="166" customFormat="1" outlineLevel="1">
      <c r="A159" s="162" t="s">
        <v>350</v>
      </c>
      <c r="B159" s="163" t="s">
        <v>47</v>
      </c>
      <c r="C159" s="164" t="s">
        <v>48</v>
      </c>
      <c r="D159" s="163" t="s">
        <v>25</v>
      </c>
      <c r="E159" s="165">
        <v>0.01</v>
      </c>
      <c r="F159" s="165">
        <v>3.3999999999999998E-3</v>
      </c>
      <c r="G159" s="175"/>
      <c r="H159" s="175"/>
    </row>
    <row r="160" spans="1:8" s="166" customFormat="1" outlineLevel="1">
      <c r="A160" s="176" t="s">
        <v>351</v>
      </c>
      <c r="B160" s="177" t="s">
        <v>93</v>
      </c>
      <c r="C160" s="178" t="s">
        <v>37</v>
      </c>
      <c r="D160" s="177" t="s">
        <v>25</v>
      </c>
      <c r="E160" s="179">
        <v>0.04</v>
      </c>
      <c r="F160" s="179">
        <v>1.3599999999999999E-2</v>
      </c>
      <c r="G160" s="165"/>
      <c r="H160" s="165"/>
    </row>
    <row r="161" spans="1:8" s="171" customFormat="1" outlineLevel="1">
      <c r="A161" s="167" t="s">
        <v>352</v>
      </c>
      <c r="B161" s="168" t="s">
        <v>134</v>
      </c>
      <c r="C161" s="169" t="s">
        <v>135</v>
      </c>
      <c r="D161" s="168" t="s">
        <v>38</v>
      </c>
      <c r="E161" s="170">
        <v>3.2000000000000001E-2</v>
      </c>
      <c r="F161" s="170">
        <v>1.0880000000000001E-2</v>
      </c>
      <c r="G161" s="170"/>
      <c r="H161" s="170"/>
    </row>
    <row r="162" spans="1:8" s="171" customFormat="1" outlineLevel="1">
      <c r="A162" s="180" t="s">
        <v>353</v>
      </c>
      <c r="B162" s="181" t="s">
        <v>136</v>
      </c>
      <c r="C162" s="182" t="s">
        <v>137</v>
      </c>
      <c r="D162" s="181" t="s">
        <v>39</v>
      </c>
      <c r="E162" s="183">
        <v>4.4000000000000004</v>
      </c>
      <c r="F162" s="183">
        <v>1.496</v>
      </c>
      <c r="G162" s="160"/>
      <c r="H162" s="160"/>
    </row>
    <row r="163" spans="1:8" s="171" customFormat="1" outlineLevel="1">
      <c r="A163" s="180" t="s">
        <v>354</v>
      </c>
      <c r="B163" s="181" t="s">
        <v>138</v>
      </c>
      <c r="C163" s="182" t="s">
        <v>139</v>
      </c>
      <c r="D163" s="181" t="s">
        <v>119</v>
      </c>
      <c r="E163" s="183">
        <v>0.15</v>
      </c>
      <c r="F163" s="183">
        <v>5.0999999999999997E-2</v>
      </c>
      <c r="G163" s="175"/>
      <c r="H163" s="175"/>
    </row>
    <row r="164" spans="1:8" s="135" customFormat="1" ht="38.25">
      <c r="A164" s="154" t="s">
        <v>94</v>
      </c>
      <c r="B164" s="155" t="s">
        <v>239</v>
      </c>
      <c r="C164" s="155" t="s">
        <v>240</v>
      </c>
      <c r="D164" s="156" t="s">
        <v>42</v>
      </c>
      <c r="E164" s="288">
        <v>0.89</v>
      </c>
      <c r="F164" s="289"/>
      <c r="G164" s="165"/>
      <c r="H164" s="165"/>
    </row>
    <row r="165" spans="1:8" s="161" customFormat="1" outlineLevel="1">
      <c r="A165" s="157" t="s">
        <v>257</v>
      </c>
      <c r="B165" s="158" t="s">
        <v>16</v>
      </c>
      <c r="C165" s="159" t="s">
        <v>18</v>
      </c>
      <c r="D165" s="158" t="s">
        <v>19</v>
      </c>
      <c r="E165" s="160">
        <v>25.41</v>
      </c>
      <c r="F165" s="160">
        <v>22.614899999999999</v>
      </c>
      <c r="G165" s="170"/>
      <c r="H165" s="170"/>
    </row>
    <row r="166" spans="1:8" s="171" customFormat="1" outlineLevel="1">
      <c r="A166" s="172" t="s">
        <v>355</v>
      </c>
      <c r="B166" s="173" t="s">
        <v>22</v>
      </c>
      <c r="C166" s="174" t="s">
        <v>23</v>
      </c>
      <c r="D166" s="173" t="s">
        <v>19</v>
      </c>
      <c r="E166" s="175">
        <v>0.11</v>
      </c>
      <c r="F166" s="175">
        <v>9.7900000000000001E-2</v>
      </c>
      <c r="G166" s="160"/>
      <c r="H166" s="160"/>
    </row>
    <row r="167" spans="1:8" s="166" customFormat="1" outlineLevel="1">
      <c r="A167" s="162" t="s">
        <v>356</v>
      </c>
      <c r="B167" s="163" t="s">
        <v>47</v>
      </c>
      <c r="C167" s="164" t="s">
        <v>48</v>
      </c>
      <c r="D167" s="163" t="s">
        <v>25</v>
      </c>
      <c r="E167" s="165">
        <v>0.01</v>
      </c>
      <c r="F167" s="165">
        <v>8.8999999999999999E-3</v>
      </c>
      <c r="G167" s="175"/>
      <c r="H167" s="175"/>
    </row>
    <row r="168" spans="1:8" s="166" customFormat="1" outlineLevel="1">
      <c r="A168" s="176" t="s">
        <v>357</v>
      </c>
      <c r="B168" s="177" t="s">
        <v>93</v>
      </c>
      <c r="C168" s="178" t="s">
        <v>37</v>
      </c>
      <c r="D168" s="177" t="s">
        <v>25</v>
      </c>
      <c r="E168" s="179">
        <v>0.1</v>
      </c>
      <c r="F168" s="179">
        <v>8.8999999999999996E-2</v>
      </c>
      <c r="G168" s="165"/>
      <c r="H168" s="165"/>
    </row>
    <row r="169" spans="1:8" s="171" customFormat="1" outlineLevel="1">
      <c r="A169" s="167" t="s">
        <v>358</v>
      </c>
      <c r="B169" s="168" t="s">
        <v>140</v>
      </c>
      <c r="C169" s="169" t="s">
        <v>141</v>
      </c>
      <c r="D169" s="168" t="s">
        <v>38</v>
      </c>
      <c r="E169" s="170">
        <v>6.3E-2</v>
      </c>
      <c r="F169" s="170">
        <v>5.6070000000000002E-2</v>
      </c>
      <c r="G169" s="170"/>
      <c r="H169" s="170"/>
    </row>
    <row r="170" spans="1:8" s="171" customFormat="1" outlineLevel="1">
      <c r="A170" s="180" t="s">
        <v>359</v>
      </c>
      <c r="B170" s="181" t="s">
        <v>142</v>
      </c>
      <c r="C170" s="182" t="s">
        <v>143</v>
      </c>
      <c r="D170" s="181" t="s">
        <v>38</v>
      </c>
      <c r="E170" s="183">
        <v>5.0000000000000001E-3</v>
      </c>
      <c r="F170" s="183">
        <v>4.45E-3</v>
      </c>
      <c r="G170" s="160"/>
      <c r="H170" s="160"/>
    </row>
    <row r="171" spans="1:8" s="171" customFormat="1" outlineLevel="1">
      <c r="A171" s="180" t="s">
        <v>360</v>
      </c>
      <c r="B171" s="181" t="s">
        <v>136</v>
      </c>
      <c r="C171" s="182" t="s">
        <v>137</v>
      </c>
      <c r="D171" s="181" t="s">
        <v>39</v>
      </c>
      <c r="E171" s="183">
        <v>0.84</v>
      </c>
      <c r="F171" s="183">
        <v>0.74760000000000004</v>
      </c>
      <c r="G171" s="175"/>
      <c r="H171" s="175"/>
    </row>
    <row r="172" spans="1:8" s="171" customFormat="1" outlineLevel="1">
      <c r="A172" s="180" t="s">
        <v>361</v>
      </c>
      <c r="B172" s="181" t="s">
        <v>138</v>
      </c>
      <c r="C172" s="182" t="s">
        <v>139</v>
      </c>
      <c r="D172" s="181" t="s">
        <v>119</v>
      </c>
      <c r="E172" s="183">
        <v>0.31</v>
      </c>
      <c r="F172" s="183">
        <v>0.27589999999999998</v>
      </c>
      <c r="G172" s="165"/>
      <c r="H172" s="165"/>
    </row>
    <row r="173" spans="1:8" s="135" customFormat="1" ht="38.25">
      <c r="A173" s="154" t="s">
        <v>97</v>
      </c>
      <c r="B173" s="155" t="s">
        <v>245</v>
      </c>
      <c r="C173" s="155" t="s">
        <v>246</v>
      </c>
      <c r="D173" s="156" t="s">
        <v>42</v>
      </c>
      <c r="E173" s="288">
        <v>0.34</v>
      </c>
      <c r="F173" s="289"/>
      <c r="G173" s="170"/>
      <c r="H173" s="170"/>
    </row>
    <row r="174" spans="1:8" s="161" customFormat="1" outlineLevel="1">
      <c r="A174" s="157" t="s">
        <v>98</v>
      </c>
      <c r="B174" s="158" t="s">
        <v>16</v>
      </c>
      <c r="C174" s="159" t="s">
        <v>18</v>
      </c>
      <c r="D174" s="158" t="s">
        <v>19</v>
      </c>
      <c r="E174" s="160">
        <v>28.6</v>
      </c>
      <c r="F174" s="160">
        <v>9.7240000000000002</v>
      </c>
      <c r="G174" s="160"/>
      <c r="H174" s="160"/>
    </row>
    <row r="175" spans="1:8" s="171" customFormat="1" outlineLevel="1">
      <c r="A175" s="172" t="s">
        <v>99</v>
      </c>
      <c r="B175" s="173" t="s">
        <v>22</v>
      </c>
      <c r="C175" s="174" t="s">
        <v>23</v>
      </c>
      <c r="D175" s="173" t="s">
        <v>19</v>
      </c>
      <c r="E175" s="175">
        <v>0.11</v>
      </c>
      <c r="F175" s="175">
        <v>3.7400000000000003E-2</v>
      </c>
      <c r="G175" s="175"/>
      <c r="H175" s="175"/>
    </row>
    <row r="176" spans="1:8" s="166" customFormat="1" outlineLevel="1">
      <c r="A176" s="162" t="s">
        <v>100</v>
      </c>
      <c r="B176" s="163" t="s">
        <v>47</v>
      </c>
      <c r="C176" s="164" t="s">
        <v>48</v>
      </c>
      <c r="D176" s="163" t="s">
        <v>25</v>
      </c>
      <c r="E176" s="165">
        <v>0.01</v>
      </c>
      <c r="F176" s="165">
        <v>3.3999999999999998E-3</v>
      </c>
      <c r="G176" s="165"/>
      <c r="H176" s="165"/>
    </row>
    <row r="177" spans="1:8" s="166" customFormat="1" outlineLevel="1">
      <c r="A177" s="176" t="s">
        <v>101</v>
      </c>
      <c r="B177" s="177" t="s">
        <v>93</v>
      </c>
      <c r="C177" s="178" t="s">
        <v>37</v>
      </c>
      <c r="D177" s="177" t="s">
        <v>25</v>
      </c>
      <c r="E177" s="179">
        <v>0.1</v>
      </c>
      <c r="F177" s="179">
        <v>3.4000000000000002E-2</v>
      </c>
      <c r="G177" s="170"/>
      <c r="H177" s="170"/>
    </row>
    <row r="178" spans="1:8" s="171" customFormat="1" outlineLevel="1">
      <c r="A178" s="167" t="s">
        <v>102</v>
      </c>
      <c r="B178" s="168" t="s">
        <v>140</v>
      </c>
      <c r="C178" s="169" t="s">
        <v>141</v>
      </c>
      <c r="D178" s="168" t="s">
        <v>38</v>
      </c>
      <c r="E178" s="170">
        <v>6.9000000000000006E-2</v>
      </c>
      <c r="F178" s="170">
        <v>2.3460000000000002E-2</v>
      </c>
      <c r="G178" s="160"/>
      <c r="H178" s="160"/>
    </row>
    <row r="179" spans="1:8" s="171" customFormat="1" outlineLevel="1">
      <c r="A179" s="180" t="s">
        <v>103</v>
      </c>
      <c r="B179" s="181" t="s">
        <v>142</v>
      </c>
      <c r="C179" s="182" t="s">
        <v>143</v>
      </c>
      <c r="D179" s="181" t="s">
        <v>38</v>
      </c>
      <c r="E179" s="183">
        <v>5.4999999999999997E-3</v>
      </c>
      <c r="F179" s="183">
        <v>1.8699999999999999E-3</v>
      </c>
      <c r="G179" s="175"/>
      <c r="H179" s="175"/>
    </row>
    <row r="180" spans="1:8" s="171" customFormat="1" outlineLevel="1">
      <c r="A180" s="180" t="s">
        <v>104</v>
      </c>
      <c r="B180" s="181" t="s">
        <v>136</v>
      </c>
      <c r="C180" s="182" t="s">
        <v>137</v>
      </c>
      <c r="D180" s="181" t="s">
        <v>39</v>
      </c>
      <c r="E180" s="183">
        <v>0.84</v>
      </c>
      <c r="F180" s="183">
        <v>0.28560000000000002</v>
      </c>
      <c r="G180" s="165"/>
      <c r="H180" s="165"/>
    </row>
    <row r="181" spans="1:8" s="171" customFormat="1" outlineLevel="1">
      <c r="A181" s="180" t="s">
        <v>362</v>
      </c>
      <c r="B181" s="181" t="s">
        <v>138</v>
      </c>
      <c r="C181" s="182" t="s">
        <v>139</v>
      </c>
      <c r="D181" s="181" t="s">
        <v>119</v>
      </c>
      <c r="E181" s="183">
        <v>0.31</v>
      </c>
      <c r="F181" s="183">
        <v>0.10539999999999999</v>
      </c>
      <c r="G181" s="170"/>
      <c r="H181" s="170"/>
    </row>
    <row r="182" spans="1:8" s="135" customFormat="1">
      <c r="A182" s="154" t="s">
        <v>105</v>
      </c>
      <c r="B182" s="155" t="s">
        <v>95</v>
      </c>
      <c r="C182" s="155" t="s">
        <v>294</v>
      </c>
      <c r="D182" s="156" t="s">
        <v>39</v>
      </c>
      <c r="E182" s="291">
        <v>8</v>
      </c>
      <c r="F182" s="292"/>
      <c r="G182" s="160"/>
      <c r="H182" s="160"/>
    </row>
    <row r="183" spans="1:8" s="135" customFormat="1" ht="15.75" thickBot="1">
      <c r="A183" s="279"/>
      <c r="B183" s="280"/>
      <c r="C183" s="280"/>
      <c r="D183" s="280"/>
      <c r="E183" s="280"/>
      <c r="F183" s="281"/>
      <c r="G183" s="175"/>
      <c r="H183" s="175"/>
    </row>
    <row r="184" spans="1:8" s="135" customFormat="1" ht="13.5" thickTop="1">
      <c r="A184" s="282" t="s">
        <v>363</v>
      </c>
      <c r="B184" s="283"/>
      <c r="C184" s="283"/>
      <c r="D184" s="209"/>
      <c r="E184" s="211"/>
      <c r="F184" s="212"/>
      <c r="G184" s="165"/>
      <c r="H184" s="165"/>
    </row>
    <row r="185" spans="1:8" s="135" customFormat="1" ht="15">
      <c r="A185" s="273"/>
      <c r="B185" s="274"/>
      <c r="C185" s="274"/>
      <c r="D185" s="274"/>
      <c r="E185" s="274"/>
      <c r="F185" s="290"/>
      <c r="G185" s="170"/>
      <c r="H185" s="170"/>
    </row>
    <row r="186" spans="1:8" s="135" customFormat="1">
      <c r="A186" s="207"/>
      <c r="B186" s="208"/>
      <c r="C186" s="210" t="s">
        <v>146</v>
      </c>
      <c r="D186" s="206"/>
      <c r="E186" s="217"/>
      <c r="F186" s="218"/>
      <c r="G186" s="160"/>
      <c r="H186" s="160"/>
    </row>
    <row r="187" spans="1:8" s="135" customFormat="1">
      <c r="A187" s="214" t="s">
        <v>16</v>
      </c>
      <c r="B187" s="215" t="s">
        <v>16</v>
      </c>
      <c r="C187" s="215" t="s">
        <v>18</v>
      </c>
      <c r="D187" s="213" t="s">
        <v>19</v>
      </c>
      <c r="E187" s="216"/>
      <c r="F187" s="216">
        <v>409.6352</v>
      </c>
      <c r="G187" s="175"/>
      <c r="H187" s="175"/>
    </row>
    <row r="188" spans="1:8" s="135" customFormat="1">
      <c r="A188" s="214" t="s">
        <v>20</v>
      </c>
      <c r="B188" s="215" t="s">
        <v>22</v>
      </c>
      <c r="C188" s="215" t="s">
        <v>23</v>
      </c>
      <c r="D188" s="213" t="s">
        <v>19</v>
      </c>
      <c r="E188" s="216"/>
      <c r="F188" s="216">
        <v>4.3524000000000003</v>
      </c>
      <c r="G188" s="165"/>
      <c r="H188" s="165"/>
    </row>
    <row r="189" spans="1:8" s="135" customFormat="1">
      <c r="A189" s="207"/>
      <c r="B189" s="208"/>
      <c r="C189" s="210" t="s">
        <v>147</v>
      </c>
      <c r="D189" s="206"/>
      <c r="E189" s="217"/>
      <c r="F189" s="218"/>
      <c r="G189" s="170"/>
      <c r="H189" s="170"/>
    </row>
    <row r="190" spans="1:8" s="135" customFormat="1">
      <c r="A190" s="214" t="s">
        <v>22</v>
      </c>
      <c r="B190" s="215" t="s">
        <v>117</v>
      </c>
      <c r="C190" s="215" t="s">
        <v>118</v>
      </c>
      <c r="D190" s="213" t="s">
        <v>25</v>
      </c>
      <c r="E190" s="216"/>
      <c r="F190" s="216">
        <v>2.0348999999999999</v>
      </c>
      <c r="G190" s="160"/>
      <c r="H190" s="160"/>
    </row>
    <row r="191" spans="1:8" s="135" customFormat="1">
      <c r="A191" s="214" t="s">
        <v>30</v>
      </c>
      <c r="B191" s="215" t="s">
        <v>34</v>
      </c>
      <c r="C191" s="215" t="s">
        <v>35</v>
      </c>
      <c r="D191" s="213" t="s">
        <v>25</v>
      </c>
      <c r="E191" s="216"/>
      <c r="F191" s="216">
        <v>3.2868000000000001E-2</v>
      </c>
      <c r="G191" s="175"/>
      <c r="H191" s="175"/>
    </row>
    <row r="192" spans="1:8" s="135" customFormat="1">
      <c r="A192" s="214" t="s">
        <v>40</v>
      </c>
      <c r="B192" s="215" t="s">
        <v>210</v>
      </c>
      <c r="C192" s="215" t="s">
        <v>211</v>
      </c>
      <c r="D192" s="213" t="s">
        <v>25</v>
      </c>
      <c r="E192" s="216"/>
      <c r="F192" s="216">
        <v>3.0752999999999999</v>
      </c>
      <c r="G192" s="165"/>
      <c r="H192" s="165"/>
    </row>
    <row r="193" spans="1:8" s="135" customFormat="1">
      <c r="A193" s="214" t="s">
        <v>41</v>
      </c>
      <c r="B193" s="215" t="s">
        <v>47</v>
      </c>
      <c r="C193" s="215" t="s">
        <v>48</v>
      </c>
      <c r="D193" s="213" t="s">
        <v>25</v>
      </c>
      <c r="E193" s="216"/>
      <c r="F193" s="216">
        <v>2.2784</v>
      </c>
      <c r="G193" s="170"/>
      <c r="H193" s="170"/>
    </row>
    <row r="194" spans="1:8" s="135" customFormat="1">
      <c r="A194" s="214" t="s">
        <v>52</v>
      </c>
      <c r="B194" s="215" t="s">
        <v>262</v>
      </c>
      <c r="C194" s="215" t="s">
        <v>263</v>
      </c>
      <c r="D194" s="213" t="s">
        <v>25</v>
      </c>
      <c r="E194" s="216"/>
      <c r="F194" s="216">
        <v>0.71708000000000005</v>
      </c>
      <c r="G194" s="160"/>
      <c r="H194" s="160"/>
    </row>
    <row r="195" spans="1:8" s="135" customFormat="1">
      <c r="A195" s="214" t="s">
        <v>54</v>
      </c>
      <c r="B195" s="215" t="s">
        <v>264</v>
      </c>
      <c r="C195" s="215" t="s">
        <v>265</v>
      </c>
      <c r="D195" s="213" t="s">
        <v>25</v>
      </c>
      <c r="E195" s="216"/>
      <c r="F195" s="216">
        <v>7.6032000000000002E-2</v>
      </c>
      <c r="G195" s="175"/>
      <c r="H195" s="175"/>
    </row>
    <row r="196" spans="1:8" s="135" customFormat="1">
      <c r="A196" s="214" t="s">
        <v>62</v>
      </c>
      <c r="B196" s="215" t="s">
        <v>93</v>
      </c>
      <c r="C196" s="215" t="s">
        <v>37</v>
      </c>
      <c r="D196" s="213" t="s">
        <v>25</v>
      </c>
      <c r="E196" s="216"/>
      <c r="F196" s="216">
        <v>0.92310000000000003</v>
      </c>
      <c r="G196" s="165"/>
      <c r="H196" s="165"/>
    </row>
    <row r="197" spans="1:8" s="135" customFormat="1">
      <c r="A197" s="214" t="s">
        <v>71</v>
      </c>
      <c r="B197" s="215" t="s">
        <v>36</v>
      </c>
      <c r="C197" s="215" t="s">
        <v>37</v>
      </c>
      <c r="D197" s="213" t="s">
        <v>25</v>
      </c>
      <c r="E197" s="216"/>
      <c r="F197" s="216">
        <v>0.59290200000000004</v>
      </c>
      <c r="G197" s="170"/>
      <c r="H197" s="170"/>
    </row>
    <row r="198" spans="1:8" s="135" customFormat="1">
      <c r="A198" s="214" t="s">
        <v>72</v>
      </c>
      <c r="B198" s="215" t="s">
        <v>266</v>
      </c>
      <c r="C198" s="215" t="s">
        <v>267</v>
      </c>
      <c r="D198" s="213" t="s">
        <v>25</v>
      </c>
      <c r="E198" s="216"/>
      <c r="F198" s="216">
        <v>0.117018</v>
      </c>
      <c r="G198" s="160"/>
      <c r="H198" s="160"/>
    </row>
    <row r="199" spans="1:8" s="135" customFormat="1">
      <c r="A199" s="207"/>
      <c r="B199" s="208"/>
      <c r="C199" s="210" t="s">
        <v>148</v>
      </c>
      <c r="D199" s="206"/>
      <c r="E199" s="217"/>
      <c r="F199" s="218"/>
      <c r="G199" s="175"/>
      <c r="H199" s="175"/>
    </row>
    <row r="200" spans="1:8" s="135" customFormat="1">
      <c r="A200" s="214" t="s">
        <v>73</v>
      </c>
      <c r="B200" s="215" t="s">
        <v>144</v>
      </c>
      <c r="C200" s="215" t="s">
        <v>145</v>
      </c>
      <c r="D200" s="213" t="s">
        <v>26</v>
      </c>
      <c r="E200" s="216"/>
      <c r="F200" s="216">
        <v>2.1839999999999998E-2</v>
      </c>
      <c r="G200" s="165"/>
      <c r="H200" s="165"/>
    </row>
    <row r="201" spans="1:8" s="135" customFormat="1">
      <c r="A201" s="214" t="s">
        <v>78</v>
      </c>
      <c r="B201" s="215" t="s">
        <v>212</v>
      </c>
      <c r="C201" s="215" t="s">
        <v>213</v>
      </c>
      <c r="D201" s="213" t="s">
        <v>96</v>
      </c>
      <c r="E201" s="216"/>
      <c r="F201" s="216">
        <v>10.71</v>
      </c>
      <c r="G201" s="170"/>
      <c r="H201" s="170"/>
    </row>
    <row r="202" spans="1:8" s="135" customFormat="1">
      <c r="A202" s="214" t="s">
        <v>79</v>
      </c>
      <c r="B202" s="215" t="s">
        <v>214</v>
      </c>
      <c r="C202" s="215" t="s">
        <v>215</v>
      </c>
      <c r="D202" s="213" t="s">
        <v>96</v>
      </c>
      <c r="E202" s="216"/>
      <c r="F202" s="216">
        <v>10.71</v>
      </c>
      <c r="G202" s="160"/>
      <c r="H202" s="160"/>
    </row>
    <row r="203" spans="1:8" s="135" customFormat="1">
      <c r="A203" s="214" t="s">
        <v>80</v>
      </c>
      <c r="B203" s="215" t="s">
        <v>216</v>
      </c>
      <c r="C203" s="215" t="s">
        <v>217</v>
      </c>
      <c r="D203" s="213" t="s">
        <v>96</v>
      </c>
      <c r="E203" s="216"/>
      <c r="F203" s="216">
        <v>61.2</v>
      </c>
      <c r="G203" s="175"/>
      <c r="H203" s="175"/>
    </row>
    <row r="204" spans="1:8" s="135" customFormat="1">
      <c r="A204" s="214" t="s">
        <v>81</v>
      </c>
      <c r="B204" s="215" t="s">
        <v>218</v>
      </c>
      <c r="C204" s="215" t="s">
        <v>219</v>
      </c>
      <c r="D204" s="213" t="s">
        <v>96</v>
      </c>
      <c r="E204" s="216"/>
      <c r="F204" s="216">
        <v>24.48</v>
      </c>
      <c r="G204" s="165"/>
      <c r="H204" s="165"/>
    </row>
    <row r="205" spans="1:8" s="135" customFormat="1">
      <c r="A205" s="214" t="s">
        <v>90</v>
      </c>
      <c r="B205" s="215" t="s">
        <v>268</v>
      </c>
      <c r="C205" s="215" t="s">
        <v>269</v>
      </c>
      <c r="D205" s="213" t="s">
        <v>131</v>
      </c>
      <c r="E205" s="216"/>
      <c r="F205" s="216">
        <v>1.3068</v>
      </c>
      <c r="G205" s="170"/>
      <c r="H205" s="170"/>
    </row>
    <row r="206" spans="1:8" s="135" customFormat="1">
      <c r="A206" s="214" t="s">
        <v>91</v>
      </c>
      <c r="B206" s="215" t="s">
        <v>270</v>
      </c>
      <c r="C206" s="215" t="s">
        <v>271</v>
      </c>
      <c r="D206" s="213" t="s">
        <v>38</v>
      </c>
      <c r="E206" s="216"/>
      <c r="F206" s="216">
        <v>7.2800000000000002E-4</v>
      </c>
      <c r="G206" s="160"/>
      <c r="H206" s="160"/>
    </row>
    <row r="207" spans="1:8" s="135" customFormat="1">
      <c r="A207" s="214" t="s">
        <v>92</v>
      </c>
      <c r="B207" s="215" t="s">
        <v>132</v>
      </c>
      <c r="C207" s="215" t="s">
        <v>133</v>
      </c>
      <c r="D207" s="213" t="s">
        <v>38</v>
      </c>
      <c r="E207" s="216"/>
      <c r="F207" s="216">
        <v>0.17835999999999999</v>
      </c>
      <c r="G207" s="175"/>
      <c r="H207" s="175"/>
    </row>
    <row r="208" spans="1:8" s="135" customFormat="1">
      <c r="A208" s="214" t="s">
        <v>94</v>
      </c>
      <c r="B208" s="215" t="s">
        <v>220</v>
      </c>
      <c r="C208" s="215" t="s">
        <v>221</v>
      </c>
      <c r="D208" s="213" t="s">
        <v>222</v>
      </c>
      <c r="E208" s="216"/>
      <c r="F208" s="216">
        <v>40.238999999999997</v>
      </c>
      <c r="G208" s="165"/>
      <c r="H208" s="165"/>
    </row>
    <row r="209" spans="1:8" s="135" customFormat="1">
      <c r="A209" s="214" t="s">
        <v>97</v>
      </c>
      <c r="B209" s="215" t="s">
        <v>140</v>
      </c>
      <c r="C209" s="215" t="s">
        <v>141</v>
      </c>
      <c r="D209" s="213" t="s">
        <v>38</v>
      </c>
      <c r="E209" s="216"/>
      <c r="F209" s="216">
        <v>0.36126000000000003</v>
      </c>
      <c r="G209" s="170"/>
      <c r="H209" s="170"/>
    </row>
    <row r="210" spans="1:8" s="135" customFormat="1">
      <c r="A210" s="214" t="s">
        <v>105</v>
      </c>
      <c r="B210" s="215" t="s">
        <v>272</v>
      </c>
      <c r="C210" s="215" t="s">
        <v>273</v>
      </c>
      <c r="D210" s="213" t="s">
        <v>96</v>
      </c>
      <c r="E210" s="216"/>
      <c r="F210" s="216">
        <v>10.5534</v>
      </c>
      <c r="G210" s="160"/>
      <c r="H210" s="160"/>
    </row>
    <row r="211" spans="1:8" s="135" customFormat="1">
      <c r="A211" s="214" t="s">
        <v>106</v>
      </c>
      <c r="B211" s="215" t="s">
        <v>274</v>
      </c>
      <c r="C211" s="215" t="s">
        <v>275</v>
      </c>
      <c r="D211" s="213" t="s">
        <v>38</v>
      </c>
      <c r="E211" s="216"/>
      <c r="F211" s="216">
        <v>1.7470000000000001E-3</v>
      </c>
      <c r="G211" s="175"/>
      <c r="H211" s="175"/>
    </row>
    <row r="212" spans="1:8" s="135" customFormat="1">
      <c r="A212" s="214" t="s">
        <v>107</v>
      </c>
      <c r="B212" s="215" t="s">
        <v>142</v>
      </c>
      <c r="C212" s="215" t="s">
        <v>143</v>
      </c>
      <c r="D212" s="213" t="s">
        <v>38</v>
      </c>
      <c r="E212" s="216"/>
      <c r="F212" s="216">
        <v>2.8715000000000001E-2</v>
      </c>
      <c r="G212" s="165"/>
      <c r="H212" s="165"/>
    </row>
    <row r="213" spans="1:8" s="135" customFormat="1">
      <c r="A213" s="214" t="s">
        <v>108</v>
      </c>
      <c r="B213" s="215" t="s">
        <v>134</v>
      </c>
      <c r="C213" s="215" t="s">
        <v>135</v>
      </c>
      <c r="D213" s="213" t="s">
        <v>38</v>
      </c>
      <c r="E213" s="216"/>
      <c r="F213" s="216">
        <v>0.16672999999999999</v>
      </c>
      <c r="G213" s="170"/>
      <c r="H213" s="170"/>
    </row>
    <row r="214" spans="1:8" s="135" customFormat="1">
      <c r="A214" s="214" t="s">
        <v>109</v>
      </c>
      <c r="B214" s="215" t="s">
        <v>276</v>
      </c>
      <c r="C214" s="215" t="s">
        <v>277</v>
      </c>
      <c r="D214" s="213" t="s">
        <v>39</v>
      </c>
      <c r="E214" s="216"/>
      <c r="F214" s="216">
        <v>38.22</v>
      </c>
      <c r="G214" s="160"/>
      <c r="H214" s="160"/>
    </row>
    <row r="215" spans="1:8" s="135" customFormat="1">
      <c r="A215" s="214" t="s">
        <v>110</v>
      </c>
      <c r="B215" s="215" t="s">
        <v>223</v>
      </c>
      <c r="C215" s="215" t="s">
        <v>224</v>
      </c>
      <c r="D215" s="213" t="s">
        <v>96</v>
      </c>
      <c r="E215" s="216"/>
      <c r="F215" s="216">
        <v>402.39</v>
      </c>
      <c r="G215" s="175"/>
      <c r="H215" s="175"/>
    </row>
    <row r="216" spans="1:8" s="135" customFormat="1">
      <c r="A216" s="214" t="s">
        <v>111</v>
      </c>
      <c r="B216" s="215" t="s">
        <v>278</v>
      </c>
      <c r="C216" s="215" t="s">
        <v>279</v>
      </c>
      <c r="D216" s="213" t="s">
        <v>120</v>
      </c>
      <c r="E216" s="216"/>
      <c r="F216" s="216">
        <v>0.62243999999999999</v>
      </c>
      <c r="G216" s="165"/>
      <c r="H216" s="165"/>
    </row>
    <row r="217" spans="1:8" s="135" customFormat="1">
      <c r="A217" s="214" t="s">
        <v>112</v>
      </c>
      <c r="B217" s="215" t="s">
        <v>136</v>
      </c>
      <c r="C217" s="215" t="s">
        <v>137</v>
      </c>
      <c r="D217" s="213" t="s">
        <v>39</v>
      </c>
      <c r="E217" s="216"/>
      <c r="F217" s="216">
        <v>29.134399999999999</v>
      </c>
      <c r="G217" s="170"/>
      <c r="H217" s="170"/>
    </row>
    <row r="218" spans="1:8" s="135" customFormat="1">
      <c r="A218" s="214" t="s">
        <v>113</v>
      </c>
      <c r="B218" s="215" t="s">
        <v>280</v>
      </c>
      <c r="C218" s="215" t="s">
        <v>281</v>
      </c>
      <c r="D218" s="213" t="s">
        <v>39</v>
      </c>
      <c r="E218" s="216"/>
      <c r="F218" s="216">
        <v>1.98</v>
      </c>
      <c r="G218" s="160"/>
      <c r="H218" s="160"/>
    </row>
    <row r="219" spans="1:8" s="135" customFormat="1">
      <c r="A219" s="214" t="s">
        <v>114</v>
      </c>
      <c r="B219" s="215" t="s">
        <v>138</v>
      </c>
      <c r="C219" s="215" t="s">
        <v>139</v>
      </c>
      <c r="D219" s="213" t="s">
        <v>119</v>
      </c>
      <c r="E219" s="216"/>
      <c r="F219" s="216">
        <v>3.4975999999999998</v>
      </c>
      <c r="G219" s="175"/>
      <c r="H219" s="175"/>
    </row>
    <row r="220" spans="1:8" s="135" customFormat="1">
      <c r="A220" s="214" t="s">
        <v>115</v>
      </c>
      <c r="B220" s="215" t="s">
        <v>225</v>
      </c>
      <c r="C220" s="215" t="s">
        <v>226</v>
      </c>
      <c r="D220" s="213" t="s">
        <v>131</v>
      </c>
      <c r="E220" s="216"/>
      <c r="F220" s="216">
        <v>154.53</v>
      </c>
      <c r="G220" s="165"/>
      <c r="H220" s="165"/>
    </row>
    <row r="221" spans="1:8" s="135" customFormat="1">
      <c r="A221" s="214" t="s">
        <v>116</v>
      </c>
      <c r="B221" s="215" t="s">
        <v>282</v>
      </c>
      <c r="C221" s="215" t="s">
        <v>283</v>
      </c>
      <c r="D221" s="213" t="s">
        <v>119</v>
      </c>
      <c r="E221" s="216"/>
      <c r="F221" s="216">
        <v>3.8016000000000001E-2</v>
      </c>
      <c r="G221" s="170"/>
      <c r="H221" s="170"/>
    </row>
    <row r="222" spans="1:8" s="135" customFormat="1">
      <c r="A222" s="214" t="s">
        <v>121</v>
      </c>
      <c r="B222" s="215" t="s">
        <v>284</v>
      </c>
      <c r="C222" s="215" t="s">
        <v>285</v>
      </c>
      <c r="D222" s="213" t="s">
        <v>96</v>
      </c>
      <c r="E222" s="216"/>
      <c r="F222" s="216">
        <v>11.28</v>
      </c>
      <c r="G222" s="160"/>
      <c r="H222" s="160"/>
    </row>
    <row r="223" spans="1:8" s="135" customFormat="1">
      <c r="A223" s="214" t="s">
        <v>122</v>
      </c>
      <c r="B223" s="215" t="s">
        <v>286</v>
      </c>
      <c r="C223" s="215" t="s">
        <v>287</v>
      </c>
      <c r="D223" s="213" t="s">
        <v>39</v>
      </c>
      <c r="E223" s="216"/>
      <c r="F223" s="216">
        <v>191.76</v>
      </c>
      <c r="G223" s="175"/>
      <c r="H223" s="175"/>
    </row>
    <row r="224" spans="1:8" s="135" customFormat="1">
      <c r="A224" s="214" t="s">
        <v>123</v>
      </c>
      <c r="B224" s="215" t="s">
        <v>288</v>
      </c>
      <c r="C224" s="215" t="s">
        <v>289</v>
      </c>
      <c r="D224" s="213" t="s">
        <v>290</v>
      </c>
      <c r="E224" s="216"/>
      <c r="F224" s="216">
        <v>6.2603999999999997</v>
      </c>
      <c r="G224" s="165"/>
      <c r="H224" s="165"/>
    </row>
    <row r="225" spans="1:8" s="135" customFormat="1">
      <c r="A225" s="214" t="s">
        <v>125</v>
      </c>
      <c r="B225" s="215" t="s">
        <v>291</v>
      </c>
      <c r="C225" s="215" t="s">
        <v>292</v>
      </c>
      <c r="D225" s="213" t="s">
        <v>39</v>
      </c>
      <c r="E225" s="216"/>
      <c r="F225" s="216">
        <v>195.52</v>
      </c>
      <c r="G225" s="170"/>
      <c r="H225" s="170"/>
    </row>
    <row r="226" spans="1:8" s="135" customFormat="1">
      <c r="A226" s="214" t="s">
        <v>127</v>
      </c>
      <c r="B226" s="215" t="s">
        <v>206</v>
      </c>
      <c r="C226" s="215" t="s">
        <v>207</v>
      </c>
      <c r="D226" s="213" t="s">
        <v>38</v>
      </c>
      <c r="E226" s="216"/>
      <c r="F226" s="216">
        <v>5.7904</v>
      </c>
      <c r="G226" s="160"/>
      <c r="H226" s="160"/>
    </row>
    <row r="227" spans="1:8" s="135" customFormat="1">
      <c r="A227" s="214" t="s">
        <v>128</v>
      </c>
      <c r="B227" s="215"/>
      <c r="C227" s="215" t="s">
        <v>294</v>
      </c>
      <c r="D227" s="213" t="s">
        <v>39</v>
      </c>
      <c r="E227" s="216"/>
      <c r="F227" s="216">
        <v>17</v>
      </c>
      <c r="G227" s="175"/>
      <c r="H227" s="175"/>
    </row>
    <row r="228" spans="1:8" s="135" customFormat="1">
      <c r="A228" s="214" t="s">
        <v>129</v>
      </c>
      <c r="B228" s="215"/>
      <c r="C228" s="215" t="s">
        <v>293</v>
      </c>
      <c r="D228" s="213" t="s">
        <v>126</v>
      </c>
      <c r="E228" s="216"/>
      <c r="F228" s="216">
        <v>3.7</v>
      </c>
      <c r="G228" s="165"/>
      <c r="H228" s="165"/>
    </row>
    <row r="229" spans="1:8" s="135" customFormat="1">
      <c r="A229" s="214" t="s">
        <v>130</v>
      </c>
      <c r="B229" s="215"/>
      <c r="C229" s="215" t="s">
        <v>295</v>
      </c>
      <c r="D229" s="213" t="s">
        <v>96</v>
      </c>
      <c r="E229" s="216"/>
      <c r="F229" s="216">
        <v>4</v>
      </c>
      <c r="G229" s="170"/>
      <c r="H229" s="170"/>
    </row>
  </sheetData>
  <autoFilter ref="A1:H229"/>
  <mergeCells count="42">
    <mergeCell ref="B9:F9"/>
    <mergeCell ref="C16:D16"/>
    <mergeCell ref="C11:F11"/>
    <mergeCell ref="A12:A13"/>
    <mergeCell ref="B12:B13"/>
    <mergeCell ref="C12:C13"/>
    <mergeCell ref="D12:D13"/>
    <mergeCell ref="E12:F12"/>
    <mergeCell ref="B2:F2"/>
    <mergeCell ref="B3:F3"/>
    <mergeCell ref="D5:F5"/>
    <mergeCell ref="B6:F6"/>
    <mergeCell ref="B8:F8"/>
    <mergeCell ref="A185:F185"/>
    <mergeCell ref="E82:F82"/>
    <mergeCell ref="E118:F118"/>
    <mergeCell ref="E91:F91"/>
    <mergeCell ref="E103:F103"/>
    <mergeCell ref="E104:F104"/>
    <mergeCell ref="E117:F117"/>
    <mergeCell ref="E164:F164"/>
    <mergeCell ref="E173:F173"/>
    <mergeCell ref="E156:F156"/>
    <mergeCell ref="E182:F182"/>
    <mergeCell ref="C119:D119"/>
    <mergeCell ref="E120:F120"/>
    <mergeCell ref="E125:F125"/>
    <mergeCell ref="E135:F135"/>
    <mergeCell ref="E148:F148"/>
    <mergeCell ref="A183:F183"/>
    <mergeCell ref="A184:C184"/>
    <mergeCell ref="G12:H12"/>
    <mergeCell ref="A15:H15"/>
    <mergeCell ref="G17:H17"/>
    <mergeCell ref="E17:F17"/>
    <mergeCell ref="E73:F73"/>
    <mergeCell ref="E22:F22"/>
    <mergeCell ref="E32:F32"/>
    <mergeCell ref="E36:F36"/>
    <mergeCell ref="E40:F40"/>
    <mergeCell ref="E57:F57"/>
    <mergeCell ref="E65:F65"/>
  </mergeCells>
  <printOptions horizontalCentered="1"/>
  <pageMargins left="0.39" right="0.39" top="0.59" bottom="0.59" header="0.39" footer="0.39"/>
  <pageSetup paperSize="9" fitToHeight="10000" orientation="landscape" horizontalDpi="300" verticalDpi="300"/>
  <headerFooter>
    <oddHeader>&amp;L&amp;9ПРОГРАММНЫЙ КОМПЛЕКС АВС4-UZ (РЕДАКЦИЯ 2019.2)&amp;C&amp;P&amp;R1950</oddHeader>
    <oddFooter>&amp;CСтраниц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view="pageBreakPreview" topLeftCell="A4" zoomScaleNormal="100" zoomScaleSheetLayoutView="100" workbookViewId="0">
      <selection sqref="A1:XFD1048576"/>
    </sheetView>
  </sheetViews>
  <sheetFormatPr defaultColWidth="10.140625" defaultRowHeight="12.75"/>
  <cols>
    <col min="1" max="1" width="5.28515625" style="33" bestFit="1" customWidth="1"/>
    <col min="2" max="2" width="45.42578125" style="33" hidden="1" customWidth="1"/>
    <col min="3" max="3" width="72.42578125" style="33" bestFit="1" customWidth="1"/>
    <col min="4" max="4" width="15" style="33" customWidth="1"/>
    <col min="5" max="6" width="12.42578125" style="33" customWidth="1"/>
    <col min="7" max="250" width="9.140625" style="33" customWidth="1"/>
    <col min="251" max="251" width="5.5703125" style="33" customWidth="1"/>
    <col min="252" max="252" width="13.5703125" style="33" customWidth="1"/>
    <col min="253" max="253" width="43.5703125" style="33" customWidth="1"/>
    <col min="254" max="256" width="10.140625" style="33"/>
    <col min="257" max="257" width="5.28515625" style="33" bestFit="1" customWidth="1"/>
    <col min="258" max="258" width="0" style="33" hidden="1" customWidth="1"/>
    <col min="259" max="259" width="72.42578125" style="33" bestFit="1" customWidth="1"/>
    <col min="260" max="262" width="10.140625" style="33" customWidth="1"/>
    <col min="263" max="506" width="9.140625" style="33" customWidth="1"/>
    <col min="507" max="507" width="5.5703125" style="33" customWidth="1"/>
    <col min="508" max="508" width="13.5703125" style="33" customWidth="1"/>
    <col min="509" max="509" width="43.5703125" style="33" customWidth="1"/>
    <col min="510" max="512" width="10.140625" style="33"/>
    <col min="513" max="513" width="5.28515625" style="33" bestFit="1" customWidth="1"/>
    <col min="514" max="514" width="0" style="33" hidden="1" customWidth="1"/>
    <col min="515" max="515" width="72.42578125" style="33" bestFit="1" customWidth="1"/>
    <col min="516" max="518" width="10.140625" style="33" customWidth="1"/>
    <col min="519" max="762" width="9.140625" style="33" customWidth="1"/>
    <col min="763" max="763" width="5.5703125" style="33" customWidth="1"/>
    <col min="764" max="764" width="13.5703125" style="33" customWidth="1"/>
    <col min="765" max="765" width="43.5703125" style="33" customWidth="1"/>
    <col min="766" max="768" width="10.140625" style="33"/>
    <col min="769" max="769" width="5.28515625" style="33" bestFit="1" customWidth="1"/>
    <col min="770" max="770" width="0" style="33" hidden="1" customWidth="1"/>
    <col min="771" max="771" width="72.42578125" style="33" bestFit="1" customWidth="1"/>
    <col min="772" max="774" width="10.140625" style="33" customWidth="1"/>
    <col min="775" max="1018" width="9.140625" style="33" customWidth="1"/>
    <col min="1019" max="1019" width="5.5703125" style="33" customWidth="1"/>
    <col min="1020" max="1020" width="13.5703125" style="33" customWidth="1"/>
    <col min="1021" max="1021" width="43.5703125" style="33" customWidth="1"/>
    <col min="1022" max="1024" width="10.140625" style="33"/>
    <col min="1025" max="1025" width="5.28515625" style="33" bestFit="1" customWidth="1"/>
    <col min="1026" max="1026" width="0" style="33" hidden="1" customWidth="1"/>
    <col min="1027" max="1027" width="72.42578125" style="33" bestFit="1" customWidth="1"/>
    <col min="1028" max="1030" width="10.140625" style="33" customWidth="1"/>
    <col min="1031" max="1274" width="9.140625" style="33" customWidth="1"/>
    <col min="1275" max="1275" width="5.5703125" style="33" customWidth="1"/>
    <col min="1276" max="1276" width="13.5703125" style="33" customWidth="1"/>
    <col min="1277" max="1277" width="43.5703125" style="33" customWidth="1"/>
    <col min="1278" max="1280" width="10.140625" style="33"/>
    <col min="1281" max="1281" width="5.28515625" style="33" bestFit="1" customWidth="1"/>
    <col min="1282" max="1282" width="0" style="33" hidden="1" customWidth="1"/>
    <col min="1283" max="1283" width="72.42578125" style="33" bestFit="1" customWidth="1"/>
    <col min="1284" max="1286" width="10.140625" style="33" customWidth="1"/>
    <col min="1287" max="1530" width="9.140625" style="33" customWidth="1"/>
    <col min="1531" max="1531" width="5.5703125" style="33" customWidth="1"/>
    <col min="1532" max="1532" width="13.5703125" style="33" customWidth="1"/>
    <col min="1533" max="1533" width="43.5703125" style="33" customWidth="1"/>
    <col min="1534" max="1536" width="10.140625" style="33"/>
    <col min="1537" max="1537" width="5.28515625" style="33" bestFit="1" customWidth="1"/>
    <col min="1538" max="1538" width="0" style="33" hidden="1" customWidth="1"/>
    <col min="1539" max="1539" width="72.42578125" style="33" bestFit="1" customWidth="1"/>
    <col min="1540" max="1542" width="10.140625" style="33" customWidth="1"/>
    <col min="1543" max="1786" width="9.140625" style="33" customWidth="1"/>
    <col min="1787" max="1787" width="5.5703125" style="33" customWidth="1"/>
    <col min="1788" max="1788" width="13.5703125" style="33" customWidth="1"/>
    <col min="1789" max="1789" width="43.5703125" style="33" customWidth="1"/>
    <col min="1790" max="1792" width="10.140625" style="33"/>
    <col min="1793" max="1793" width="5.28515625" style="33" bestFit="1" customWidth="1"/>
    <col min="1794" max="1794" width="0" style="33" hidden="1" customWidth="1"/>
    <col min="1795" max="1795" width="72.42578125" style="33" bestFit="1" customWidth="1"/>
    <col min="1796" max="1798" width="10.140625" style="33" customWidth="1"/>
    <col min="1799" max="2042" width="9.140625" style="33" customWidth="1"/>
    <col min="2043" max="2043" width="5.5703125" style="33" customWidth="1"/>
    <col min="2044" max="2044" width="13.5703125" style="33" customWidth="1"/>
    <col min="2045" max="2045" width="43.5703125" style="33" customWidth="1"/>
    <col min="2046" max="2048" width="10.140625" style="33"/>
    <col min="2049" max="2049" width="5.28515625" style="33" bestFit="1" customWidth="1"/>
    <col min="2050" max="2050" width="0" style="33" hidden="1" customWidth="1"/>
    <col min="2051" max="2051" width="72.42578125" style="33" bestFit="1" customWidth="1"/>
    <col min="2052" max="2054" width="10.140625" style="33" customWidth="1"/>
    <col min="2055" max="2298" width="9.140625" style="33" customWidth="1"/>
    <col min="2299" max="2299" width="5.5703125" style="33" customWidth="1"/>
    <col min="2300" max="2300" width="13.5703125" style="33" customWidth="1"/>
    <col min="2301" max="2301" width="43.5703125" style="33" customWidth="1"/>
    <col min="2302" max="2304" width="10.140625" style="33"/>
    <col min="2305" max="2305" width="5.28515625" style="33" bestFit="1" customWidth="1"/>
    <col min="2306" max="2306" width="0" style="33" hidden="1" customWidth="1"/>
    <col min="2307" max="2307" width="72.42578125" style="33" bestFit="1" customWidth="1"/>
    <col min="2308" max="2310" width="10.140625" style="33" customWidth="1"/>
    <col min="2311" max="2554" width="9.140625" style="33" customWidth="1"/>
    <col min="2555" max="2555" width="5.5703125" style="33" customWidth="1"/>
    <col min="2556" max="2556" width="13.5703125" style="33" customWidth="1"/>
    <col min="2557" max="2557" width="43.5703125" style="33" customWidth="1"/>
    <col min="2558" max="2560" width="10.140625" style="33"/>
    <col min="2561" max="2561" width="5.28515625" style="33" bestFit="1" customWidth="1"/>
    <col min="2562" max="2562" width="0" style="33" hidden="1" customWidth="1"/>
    <col min="2563" max="2563" width="72.42578125" style="33" bestFit="1" customWidth="1"/>
    <col min="2564" max="2566" width="10.140625" style="33" customWidth="1"/>
    <col min="2567" max="2810" width="9.140625" style="33" customWidth="1"/>
    <col min="2811" max="2811" width="5.5703125" style="33" customWidth="1"/>
    <col min="2812" max="2812" width="13.5703125" style="33" customWidth="1"/>
    <col min="2813" max="2813" width="43.5703125" style="33" customWidth="1"/>
    <col min="2814" max="2816" width="10.140625" style="33"/>
    <col min="2817" max="2817" width="5.28515625" style="33" bestFit="1" customWidth="1"/>
    <col min="2818" max="2818" width="0" style="33" hidden="1" customWidth="1"/>
    <col min="2819" max="2819" width="72.42578125" style="33" bestFit="1" customWidth="1"/>
    <col min="2820" max="2822" width="10.140625" style="33" customWidth="1"/>
    <col min="2823" max="3066" width="9.140625" style="33" customWidth="1"/>
    <col min="3067" max="3067" width="5.5703125" style="33" customWidth="1"/>
    <col min="3068" max="3068" width="13.5703125" style="33" customWidth="1"/>
    <col min="3069" max="3069" width="43.5703125" style="33" customWidth="1"/>
    <col min="3070" max="3072" width="10.140625" style="33"/>
    <col min="3073" max="3073" width="5.28515625" style="33" bestFit="1" customWidth="1"/>
    <col min="3074" max="3074" width="0" style="33" hidden="1" customWidth="1"/>
    <col min="3075" max="3075" width="72.42578125" style="33" bestFit="1" customWidth="1"/>
    <col min="3076" max="3078" width="10.140625" style="33" customWidth="1"/>
    <col min="3079" max="3322" width="9.140625" style="33" customWidth="1"/>
    <col min="3323" max="3323" width="5.5703125" style="33" customWidth="1"/>
    <col min="3324" max="3324" width="13.5703125" style="33" customWidth="1"/>
    <col min="3325" max="3325" width="43.5703125" style="33" customWidth="1"/>
    <col min="3326" max="3328" width="10.140625" style="33"/>
    <col min="3329" max="3329" width="5.28515625" style="33" bestFit="1" customWidth="1"/>
    <col min="3330" max="3330" width="0" style="33" hidden="1" customWidth="1"/>
    <col min="3331" max="3331" width="72.42578125" style="33" bestFit="1" customWidth="1"/>
    <col min="3332" max="3334" width="10.140625" style="33" customWidth="1"/>
    <col min="3335" max="3578" width="9.140625" style="33" customWidth="1"/>
    <col min="3579" max="3579" width="5.5703125" style="33" customWidth="1"/>
    <col min="3580" max="3580" width="13.5703125" style="33" customWidth="1"/>
    <col min="3581" max="3581" width="43.5703125" style="33" customWidth="1"/>
    <col min="3582" max="3584" width="10.140625" style="33"/>
    <col min="3585" max="3585" width="5.28515625" style="33" bestFit="1" customWidth="1"/>
    <col min="3586" max="3586" width="0" style="33" hidden="1" customWidth="1"/>
    <col min="3587" max="3587" width="72.42578125" style="33" bestFit="1" customWidth="1"/>
    <col min="3588" max="3590" width="10.140625" style="33" customWidth="1"/>
    <col min="3591" max="3834" width="9.140625" style="33" customWidth="1"/>
    <col min="3835" max="3835" width="5.5703125" style="33" customWidth="1"/>
    <col min="3836" max="3836" width="13.5703125" style="33" customWidth="1"/>
    <col min="3837" max="3837" width="43.5703125" style="33" customWidth="1"/>
    <col min="3838" max="3840" width="10.140625" style="33"/>
    <col min="3841" max="3841" width="5.28515625" style="33" bestFit="1" customWidth="1"/>
    <col min="3842" max="3842" width="0" style="33" hidden="1" customWidth="1"/>
    <col min="3843" max="3843" width="72.42578125" style="33" bestFit="1" customWidth="1"/>
    <col min="3844" max="3846" width="10.140625" style="33" customWidth="1"/>
    <col min="3847" max="4090" width="9.140625" style="33" customWidth="1"/>
    <col min="4091" max="4091" width="5.5703125" style="33" customWidth="1"/>
    <col min="4092" max="4092" width="13.5703125" style="33" customWidth="1"/>
    <col min="4093" max="4093" width="43.5703125" style="33" customWidth="1"/>
    <col min="4094" max="4096" width="10.140625" style="33"/>
    <col min="4097" max="4097" width="5.28515625" style="33" bestFit="1" customWidth="1"/>
    <col min="4098" max="4098" width="0" style="33" hidden="1" customWidth="1"/>
    <col min="4099" max="4099" width="72.42578125" style="33" bestFit="1" customWidth="1"/>
    <col min="4100" max="4102" width="10.140625" style="33" customWidth="1"/>
    <col min="4103" max="4346" width="9.140625" style="33" customWidth="1"/>
    <col min="4347" max="4347" width="5.5703125" style="33" customWidth="1"/>
    <col min="4348" max="4348" width="13.5703125" style="33" customWidth="1"/>
    <col min="4349" max="4349" width="43.5703125" style="33" customWidth="1"/>
    <col min="4350" max="4352" width="10.140625" style="33"/>
    <col min="4353" max="4353" width="5.28515625" style="33" bestFit="1" customWidth="1"/>
    <col min="4354" max="4354" width="0" style="33" hidden="1" customWidth="1"/>
    <col min="4355" max="4355" width="72.42578125" style="33" bestFit="1" customWidth="1"/>
    <col min="4356" max="4358" width="10.140625" style="33" customWidth="1"/>
    <col min="4359" max="4602" width="9.140625" style="33" customWidth="1"/>
    <col min="4603" max="4603" width="5.5703125" style="33" customWidth="1"/>
    <col min="4604" max="4604" width="13.5703125" style="33" customWidth="1"/>
    <col min="4605" max="4605" width="43.5703125" style="33" customWidth="1"/>
    <col min="4606" max="4608" width="10.140625" style="33"/>
    <col min="4609" max="4609" width="5.28515625" style="33" bestFit="1" customWidth="1"/>
    <col min="4610" max="4610" width="0" style="33" hidden="1" customWidth="1"/>
    <col min="4611" max="4611" width="72.42578125" style="33" bestFit="1" customWidth="1"/>
    <col min="4612" max="4614" width="10.140625" style="33" customWidth="1"/>
    <col min="4615" max="4858" width="9.140625" style="33" customWidth="1"/>
    <col min="4859" max="4859" width="5.5703125" style="33" customWidth="1"/>
    <col min="4860" max="4860" width="13.5703125" style="33" customWidth="1"/>
    <col min="4861" max="4861" width="43.5703125" style="33" customWidth="1"/>
    <col min="4862" max="4864" width="10.140625" style="33"/>
    <col min="4865" max="4865" width="5.28515625" style="33" bestFit="1" customWidth="1"/>
    <col min="4866" max="4866" width="0" style="33" hidden="1" customWidth="1"/>
    <col min="4867" max="4867" width="72.42578125" style="33" bestFit="1" customWidth="1"/>
    <col min="4868" max="4870" width="10.140625" style="33" customWidth="1"/>
    <col min="4871" max="5114" width="9.140625" style="33" customWidth="1"/>
    <col min="5115" max="5115" width="5.5703125" style="33" customWidth="1"/>
    <col min="5116" max="5116" width="13.5703125" style="33" customWidth="1"/>
    <col min="5117" max="5117" width="43.5703125" style="33" customWidth="1"/>
    <col min="5118" max="5120" width="10.140625" style="33"/>
    <col min="5121" max="5121" width="5.28515625" style="33" bestFit="1" customWidth="1"/>
    <col min="5122" max="5122" width="0" style="33" hidden="1" customWidth="1"/>
    <col min="5123" max="5123" width="72.42578125" style="33" bestFit="1" customWidth="1"/>
    <col min="5124" max="5126" width="10.140625" style="33" customWidth="1"/>
    <col min="5127" max="5370" width="9.140625" style="33" customWidth="1"/>
    <col min="5371" max="5371" width="5.5703125" style="33" customWidth="1"/>
    <col min="5372" max="5372" width="13.5703125" style="33" customWidth="1"/>
    <col min="5373" max="5373" width="43.5703125" style="33" customWidth="1"/>
    <col min="5374" max="5376" width="10.140625" style="33"/>
    <col min="5377" max="5377" width="5.28515625" style="33" bestFit="1" customWidth="1"/>
    <col min="5378" max="5378" width="0" style="33" hidden="1" customWidth="1"/>
    <col min="5379" max="5379" width="72.42578125" style="33" bestFit="1" customWidth="1"/>
    <col min="5380" max="5382" width="10.140625" style="33" customWidth="1"/>
    <col min="5383" max="5626" width="9.140625" style="33" customWidth="1"/>
    <col min="5627" max="5627" width="5.5703125" style="33" customWidth="1"/>
    <col min="5628" max="5628" width="13.5703125" style="33" customWidth="1"/>
    <col min="5629" max="5629" width="43.5703125" style="33" customWidth="1"/>
    <col min="5630" max="5632" width="10.140625" style="33"/>
    <col min="5633" max="5633" width="5.28515625" style="33" bestFit="1" customWidth="1"/>
    <col min="5634" max="5634" width="0" style="33" hidden="1" customWidth="1"/>
    <col min="5635" max="5635" width="72.42578125" style="33" bestFit="1" customWidth="1"/>
    <col min="5636" max="5638" width="10.140625" style="33" customWidth="1"/>
    <col min="5639" max="5882" width="9.140625" style="33" customWidth="1"/>
    <col min="5883" max="5883" width="5.5703125" style="33" customWidth="1"/>
    <col min="5884" max="5884" width="13.5703125" style="33" customWidth="1"/>
    <col min="5885" max="5885" width="43.5703125" style="33" customWidth="1"/>
    <col min="5886" max="5888" width="10.140625" style="33"/>
    <col min="5889" max="5889" width="5.28515625" style="33" bestFit="1" customWidth="1"/>
    <col min="5890" max="5890" width="0" style="33" hidden="1" customWidth="1"/>
    <col min="5891" max="5891" width="72.42578125" style="33" bestFit="1" customWidth="1"/>
    <col min="5892" max="5894" width="10.140625" style="33" customWidth="1"/>
    <col min="5895" max="6138" width="9.140625" style="33" customWidth="1"/>
    <col min="6139" max="6139" width="5.5703125" style="33" customWidth="1"/>
    <col min="6140" max="6140" width="13.5703125" style="33" customWidth="1"/>
    <col min="6141" max="6141" width="43.5703125" style="33" customWidth="1"/>
    <col min="6142" max="6144" width="10.140625" style="33"/>
    <col min="6145" max="6145" width="5.28515625" style="33" bestFit="1" customWidth="1"/>
    <col min="6146" max="6146" width="0" style="33" hidden="1" customWidth="1"/>
    <col min="6147" max="6147" width="72.42578125" style="33" bestFit="1" customWidth="1"/>
    <col min="6148" max="6150" width="10.140625" style="33" customWidth="1"/>
    <col min="6151" max="6394" width="9.140625" style="33" customWidth="1"/>
    <col min="6395" max="6395" width="5.5703125" style="33" customWidth="1"/>
    <col min="6396" max="6396" width="13.5703125" style="33" customWidth="1"/>
    <col min="6397" max="6397" width="43.5703125" style="33" customWidth="1"/>
    <col min="6398" max="6400" width="10.140625" style="33"/>
    <col min="6401" max="6401" width="5.28515625" style="33" bestFit="1" customWidth="1"/>
    <col min="6402" max="6402" width="0" style="33" hidden="1" customWidth="1"/>
    <col min="6403" max="6403" width="72.42578125" style="33" bestFit="1" customWidth="1"/>
    <col min="6404" max="6406" width="10.140625" style="33" customWidth="1"/>
    <col min="6407" max="6650" width="9.140625" style="33" customWidth="1"/>
    <col min="6651" max="6651" width="5.5703125" style="33" customWidth="1"/>
    <col min="6652" max="6652" width="13.5703125" style="33" customWidth="1"/>
    <col min="6653" max="6653" width="43.5703125" style="33" customWidth="1"/>
    <col min="6654" max="6656" width="10.140625" style="33"/>
    <col min="6657" max="6657" width="5.28515625" style="33" bestFit="1" customWidth="1"/>
    <col min="6658" max="6658" width="0" style="33" hidden="1" customWidth="1"/>
    <col min="6659" max="6659" width="72.42578125" style="33" bestFit="1" customWidth="1"/>
    <col min="6660" max="6662" width="10.140625" style="33" customWidth="1"/>
    <col min="6663" max="6906" width="9.140625" style="33" customWidth="1"/>
    <col min="6907" max="6907" width="5.5703125" style="33" customWidth="1"/>
    <col min="6908" max="6908" width="13.5703125" style="33" customWidth="1"/>
    <col min="6909" max="6909" width="43.5703125" style="33" customWidth="1"/>
    <col min="6910" max="6912" width="10.140625" style="33"/>
    <col min="6913" max="6913" width="5.28515625" style="33" bestFit="1" customWidth="1"/>
    <col min="6914" max="6914" width="0" style="33" hidden="1" customWidth="1"/>
    <col min="6915" max="6915" width="72.42578125" style="33" bestFit="1" customWidth="1"/>
    <col min="6916" max="6918" width="10.140625" style="33" customWidth="1"/>
    <col min="6919" max="7162" width="9.140625" style="33" customWidth="1"/>
    <col min="7163" max="7163" width="5.5703125" style="33" customWidth="1"/>
    <col min="7164" max="7164" width="13.5703125" style="33" customWidth="1"/>
    <col min="7165" max="7165" width="43.5703125" style="33" customWidth="1"/>
    <col min="7166" max="7168" width="10.140625" style="33"/>
    <col min="7169" max="7169" width="5.28515625" style="33" bestFit="1" customWidth="1"/>
    <col min="7170" max="7170" width="0" style="33" hidden="1" customWidth="1"/>
    <col min="7171" max="7171" width="72.42578125" style="33" bestFit="1" customWidth="1"/>
    <col min="7172" max="7174" width="10.140625" style="33" customWidth="1"/>
    <col min="7175" max="7418" width="9.140625" style="33" customWidth="1"/>
    <col min="7419" max="7419" width="5.5703125" style="33" customWidth="1"/>
    <col min="7420" max="7420" width="13.5703125" style="33" customWidth="1"/>
    <col min="7421" max="7421" width="43.5703125" style="33" customWidth="1"/>
    <col min="7422" max="7424" width="10.140625" style="33"/>
    <col min="7425" max="7425" width="5.28515625" style="33" bestFit="1" customWidth="1"/>
    <col min="7426" max="7426" width="0" style="33" hidden="1" customWidth="1"/>
    <col min="7427" max="7427" width="72.42578125" style="33" bestFit="1" customWidth="1"/>
    <col min="7428" max="7430" width="10.140625" style="33" customWidth="1"/>
    <col min="7431" max="7674" width="9.140625" style="33" customWidth="1"/>
    <col min="7675" max="7675" width="5.5703125" style="33" customWidth="1"/>
    <col min="7676" max="7676" width="13.5703125" style="33" customWidth="1"/>
    <col min="7677" max="7677" width="43.5703125" style="33" customWidth="1"/>
    <col min="7678" max="7680" width="10.140625" style="33"/>
    <col min="7681" max="7681" width="5.28515625" style="33" bestFit="1" customWidth="1"/>
    <col min="7682" max="7682" width="0" style="33" hidden="1" customWidth="1"/>
    <col min="7683" max="7683" width="72.42578125" style="33" bestFit="1" customWidth="1"/>
    <col min="7684" max="7686" width="10.140625" style="33" customWidth="1"/>
    <col min="7687" max="7930" width="9.140625" style="33" customWidth="1"/>
    <col min="7931" max="7931" width="5.5703125" style="33" customWidth="1"/>
    <col min="7932" max="7932" width="13.5703125" style="33" customWidth="1"/>
    <col min="7933" max="7933" width="43.5703125" style="33" customWidth="1"/>
    <col min="7934" max="7936" width="10.140625" style="33"/>
    <col min="7937" max="7937" width="5.28515625" style="33" bestFit="1" customWidth="1"/>
    <col min="7938" max="7938" width="0" style="33" hidden="1" customWidth="1"/>
    <col min="7939" max="7939" width="72.42578125" style="33" bestFit="1" customWidth="1"/>
    <col min="7940" max="7942" width="10.140625" style="33" customWidth="1"/>
    <col min="7943" max="8186" width="9.140625" style="33" customWidth="1"/>
    <col min="8187" max="8187" width="5.5703125" style="33" customWidth="1"/>
    <col min="8188" max="8188" width="13.5703125" style="33" customWidth="1"/>
    <col min="8189" max="8189" width="43.5703125" style="33" customWidth="1"/>
    <col min="8190" max="8192" width="10.140625" style="33"/>
    <col min="8193" max="8193" width="5.28515625" style="33" bestFit="1" customWidth="1"/>
    <col min="8194" max="8194" width="0" style="33" hidden="1" customWidth="1"/>
    <col min="8195" max="8195" width="72.42578125" style="33" bestFit="1" customWidth="1"/>
    <col min="8196" max="8198" width="10.140625" style="33" customWidth="1"/>
    <col min="8199" max="8442" width="9.140625" style="33" customWidth="1"/>
    <col min="8443" max="8443" width="5.5703125" style="33" customWidth="1"/>
    <col min="8444" max="8444" width="13.5703125" style="33" customWidth="1"/>
    <col min="8445" max="8445" width="43.5703125" style="33" customWidth="1"/>
    <col min="8446" max="8448" width="10.140625" style="33"/>
    <col min="8449" max="8449" width="5.28515625" style="33" bestFit="1" customWidth="1"/>
    <col min="8450" max="8450" width="0" style="33" hidden="1" customWidth="1"/>
    <col min="8451" max="8451" width="72.42578125" style="33" bestFit="1" customWidth="1"/>
    <col min="8452" max="8454" width="10.140625" style="33" customWidth="1"/>
    <col min="8455" max="8698" width="9.140625" style="33" customWidth="1"/>
    <col min="8699" max="8699" width="5.5703125" style="33" customWidth="1"/>
    <col min="8700" max="8700" width="13.5703125" style="33" customWidth="1"/>
    <col min="8701" max="8701" width="43.5703125" style="33" customWidth="1"/>
    <col min="8702" max="8704" width="10.140625" style="33"/>
    <col min="8705" max="8705" width="5.28515625" style="33" bestFit="1" customWidth="1"/>
    <col min="8706" max="8706" width="0" style="33" hidden="1" customWidth="1"/>
    <col min="8707" max="8707" width="72.42578125" style="33" bestFit="1" customWidth="1"/>
    <col min="8708" max="8710" width="10.140625" style="33" customWidth="1"/>
    <col min="8711" max="8954" width="9.140625" style="33" customWidth="1"/>
    <col min="8955" max="8955" width="5.5703125" style="33" customWidth="1"/>
    <col min="8956" max="8956" width="13.5703125" style="33" customWidth="1"/>
    <col min="8957" max="8957" width="43.5703125" style="33" customWidth="1"/>
    <col min="8958" max="8960" width="10.140625" style="33"/>
    <col min="8961" max="8961" width="5.28515625" style="33" bestFit="1" customWidth="1"/>
    <col min="8962" max="8962" width="0" style="33" hidden="1" customWidth="1"/>
    <col min="8963" max="8963" width="72.42578125" style="33" bestFit="1" customWidth="1"/>
    <col min="8964" max="8966" width="10.140625" style="33" customWidth="1"/>
    <col min="8967" max="9210" width="9.140625" style="33" customWidth="1"/>
    <col min="9211" max="9211" width="5.5703125" style="33" customWidth="1"/>
    <col min="9212" max="9212" width="13.5703125" style="33" customWidth="1"/>
    <col min="9213" max="9213" width="43.5703125" style="33" customWidth="1"/>
    <col min="9214" max="9216" width="10.140625" style="33"/>
    <col min="9217" max="9217" width="5.28515625" style="33" bestFit="1" customWidth="1"/>
    <col min="9218" max="9218" width="0" style="33" hidden="1" customWidth="1"/>
    <col min="9219" max="9219" width="72.42578125" style="33" bestFit="1" customWidth="1"/>
    <col min="9220" max="9222" width="10.140625" style="33" customWidth="1"/>
    <col min="9223" max="9466" width="9.140625" style="33" customWidth="1"/>
    <col min="9467" max="9467" width="5.5703125" style="33" customWidth="1"/>
    <col min="9468" max="9468" width="13.5703125" style="33" customWidth="1"/>
    <col min="9469" max="9469" width="43.5703125" style="33" customWidth="1"/>
    <col min="9470" max="9472" width="10.140625" style="33"/>
    <col min="9473" max="9473" width="5.28515625" style="33" bestFit="1" customWidth="1"/>
    <col min="9474" max="9474" width="0" style="33" hidden="1" customWidth="1"/>
    <col min="9475" max="9475" width="72.42578125" style="33" bestFit="1" customWidth="1"/>
    <col min="9476" max="9478" width="10.140625" style="33" customWidth="1"/>
    <col min="9479" max="9722" width="9.140625" style="33" customWidth="1"/>
    <col min="9723" max="9723" width="5.5703125" style="33" customWidth="1"/>
    <col min="9724" max="9724" width="13.5703125" style="33" customWidth="1"/>
    <col min="9725" max="9725" width="43.5703125" style="33" customWidth="1"/>
    <col min="9726" max="9728" width="10.140625" style="33"/>
    <col min="9729" max="9729" width="5.28515625" style="33" bestFit="1" customWidth="1"/>
    <col min="9730" max="9730" width="0" style="33" hidden="1" customWidth="1"/>
    <col min="9731" max="9731" width="72.42578125" style="33" bestFit="1" customWidth="1"/>
    <col min="9732" max="9734" width="10.140625" style="33" customWidth="1"/>
    <col min="9735" max="9978" width="9.140625" style="33" customWidth="1"/>
    <col min="9979" max="9979" width="5.5703125" style="33" customWidth="1"/>
    <col min="9980" max="9980" width="13.5703125" style="33" customWidth="1"/>
    <col min="9981" max="9981" width="43.5703125" style="33" customWidth="1"/>
    <col min="9982" max="9984" width="10.140625" style="33"/>
    <col min="9985" max="9985" width="5.28515625" style="33" bestFit="1" customWidth="1"/>
    <col min="9986" max="9986" width="0" style="33" hidden="1" customWidth="1"/>
    <col min="9987" max="9987" width="72.42578125" style="33" bestFit="1" customWidth="1"/>
    <col min="9988" max="9990" width="10.140625" style="33" customWidth="1"/>
    <col min="9991" max="10234" width="9.140625" style="33" customWidth="1"/>
    <col min="10235" max="10235" width="5.5703125" style="33" customWidth="1"/>
    <col min="10236" max="10236" width="13.5703125" style="33" customWidth="1"/>
    <col min="10237" max="10237" width="43.5703125" style="33" customWidth="1"/>
    <col min="10238" max="10240" width="10.140625" style="33"/>
    <col min="10241" max="10241" width="5.28515625" style="33" bestFit="1" customWidth="1"/>
    <col min="10242" max="10242" width="0" style="33" hidden="1" customWidth="1"/>
    <col min="10243" max="10243" width="72.42578125" style="33" bestFit="1" customWidth="1"/>
    <col min="10244" max="10246" width="10.140625" style="33" customWidth="1"/>
    <col min="10247" max="10490" width="9.140625" style="33" customWidth="1"/>
    <col min="10491" max="10491" width="5.5703125" style="33" customWidth="1"/>
    <col min="10492" max="10492" width="13.5703125" style="33" customWidth="1"/>
    <col min="10493" max="10493" width="43.5703125" style="33" customWidth="1"/>
    <col min="10494" max="10496" width="10.140625" style="33"/>
    <col min="10497" max="10497" width="5.28515625" style="33" bestFit="1" customWidth="1"/>
    <col min="10498" max="10498" width="0" style="33" hidden="1" customWidth="1"/>
    <col min="10499" max="10499" width="72.42578125" style="33" bestFit="1" customWidth="1"/>
    <col min="10500" max="10502" width="10.140625" style="33" customWidth="1"/>
    <col min="10503" max="10746" width="9.140625" style="33" customWidth="1"/>
    <col min="10747" max="10747" width="5.5703125" style="33" customWidth="1"/>
    <col min="10748" max="10748" width="13.5703125" style="33" customWidth="1"/>
    <col min="10749" max="10749" width="43.5703125" style="33" customWidth="1"/>
    <col min="10750" max="10752" width="10.140625" style="33"/>
    <col min="10753" max="10753" width="5.28515625" style="33" bestFit="1" customWidth="1"/>
    <col min="10754" max="10754" width="0" style="33" hidden="1" customWidth="1"/>
    <col min="10755" max="10755" width="72.42578125" style="33" bestFit="1" customWidth="1"/>
    <col min="10756" max="10758" width="10.140625" style="33" customWidth="1"/>
    <col min="10759" max="11002" width="9.140625" style="33" customWidth="1"/>
    <col min="11003" max="11003" width="5.5703125" style="33" customWidth="1"/>
    <col min="11004" max="11004" width="13.5703125" style="33" customWidth="1"/>
    <col min="11005" max="11005" width="43.5703125" style="33" customWidth="1"/>
    <col min="11006" max="11008" width="10.140625" style="33"/>
    <col min="11009" max="11009" width="5.28515625" style="33" bestFit="1" customWidth="1"/>
    <col min="11010" max="11010" width="0" style="33" hidden="1" customWidth="1"/>
    <col min="11011" max="11011" width="72.42578125" style="33" bestFit="1" customWidth="1"/>
    <col min="11012" max="11014" width="10.140625" style="33" customWidth="1"/>
    <col min="11015" max="11258" width="9.140625" style="33" customWidth="1"/>
    <col min="11259" max="11259" width="5.5703125" style="33" customWidth="1"/>
    <col min="11260" max="11260" width="13.5703125" style="33" customWidth="1"/>
    <col min="11261" max="11261" width="43.5703125" style="33" customWidth="1"/>
    <col min="11262" max="11264" width="10.140625" style="33"/>
    <col min="11265" max="11265" width="5.28515625" style="33" bestFit="1" customWidth="1"/>
    <col min="11266" max="11266" width="0" style="33" hidden="1" customWidth="1"/>
    <col min="11267" max="11267" width="72.42578125" style="33" bestFit="1" customWidth="1"/>
    <col min="11268" max="11270" width="10.140625" style="33" customWidth="1"/>
    <col min="11271" max="11514" width="9.140625" style="33" customWidth="1"/>
    <col min="11515" max="11515" width="5.5703125" style="33" customWidth="1"/>
    <col min="11516" max="11516" width="13.5703125" style="33" customWidth="1"/>
    <col min="11517" max="11517" width="43.5703125" style="33" customWidth="1"/>
    <col min="11518" max="11520" width="10.140625" style="33"/>
    <col min="11521" max="11521" width="5.28515625" style="33" bestFit="1" customWidth="1"/>
    <col min="11522" max="11522" width="0" style="33" hidden="1" customWidth="1"/>
    <col min="11523" max="11523" width="72.42578125" style="33" bestFit="1" customWidth="1"/>
    <col min="11524" max="11526" width="10.140625" style="33" customWidth="1"/>
    <col min="11527" max="11770" width="9.140625" style="33" customWidth="1"/>
    <col min="11771" max="11771" width="5.5703125" style="33" customWidth="1"/>
    <col min="11772" max="11772" width="13.5703125" style="33" customWidth="1"/>
    <col min="11773" max="11773" width="43.5703125" style="33" customWidth="1"/>
    <col min="11774" max="11776" width="10.140625" style="33"/>
    <col min="11777" max="11777" width="5.28515625" style="33" bestFit="1" customWidth="1"/>
    <col min="11778" max="11778" width="0" style="33" hidden="1" customWidth="1"/>
    <col min="11779" max="11779" width="72.42578125" style="33" bestFit="1" customWidth="1"/>
    <col min="11780" max="11782" width="10.140625" style="33" customWidth="1"/>
    <col min="11783" max="12026" width="9.140625" style="33" customWidth="1"/>
    <col min="12027" max="12027" width="5.5703125" style="33" customWidth="1"/>
    <col min="12028" max="12028" width="13.5703125" style="33" customWidth="1"/>
    <col min="12029" max="12029" width="43.5703125" style="33" customWidth="1"/>
    <col min="12030" max="12032" width="10.140625" style="33"/>
    <col min="12033" max="12033" width="5.28515625" style="33" bestFit="1" customWidth="1"/>
    <col min="12034" max="12034" width="0" style="33" hidden="1" customWidth="1"/>
    <col min="12035" max="12035" width="72.42578125" style="33" bestFit="1" customWidth="1"/>
    <col min="12036" max="12038" width="10.140625" style="33" customWidth="1"/>
    <col min="12039" max="12282" width="9.140625" style="33" customWidth="1"/>
    <col min="12283" max="12283" width="5.5703125" style="33" customWidth="1"/>
    <col min="12284" max="12284" width="13.5703125" style="33" customWidth="1"/>
    <col min="12285" max="12285" width="43.5703125" style="33" customWidth="1"/>
    <col min="12286" max="12288" width="10.140625" style="33"/>
    <col min="12289" max="12289" width="5.28515625" style="33" bestFit="1" customWidth="1"/>
    <col min="12290" max="12290" width="0" style="33" hidden="1" customWidth="1"/>
    <col min="12291" max="12291" width="72.42578125" style="33" bestFit="1" customWidth="1"/>
    <col min="12292" max="12294" width="10.140625" style="33" customWidth="1"/>
    <col min="12295" max="12538" width="9.140625" style="33" customWidth="1"/>
    <col min="12539" max="12539" width="5.5703125" style="33" customWidth="1"/>
    <col min="12540" max="12540" width="13.5703125" style="33" customWidth="1"/>
    <col min="12541" max="12541" width="43.5703125" style="33" customWidth="1"/>
    <col min="12542" max="12544" width="10.140625" style="33"/>
    <col min="12545" max="12545" width="5.28515625" style="33" bestFit="1" customWidth="1"/>
    <col min="12546" max="12546" width="0" style="33" hidden="1" customWidth="1"/>
    <col min="12547" max="12547" width="72.42578125" style="33" bestFit="1" customWidth="1"/>
    <col min="12548" max="12550" width="10.140625" style="33" customWidth="1"/>
    <col min="12551" max="12794" width="9.140625" style="33" customWidth="1"/>
    <col min="12795" max="12795" width="5.5703125" style="33" customWidth="1"/>
    <col min="12796" max="12796" width="13.5703125" style="33" customWidth="1"/>
    <col min="12797" max="12797" width="43.5703125" style="33" customWidth="1"/>
    <col min="12798" max="12800" width="10.140625" style="33"/>
    <col min="12801" max="12801" width="5.28515625" style="33" bestFit="1" customWidth="1"/>
    <col min="12802" max="12802" width="0" style="33" hidden="1" customWidth="1"/>
    <col min="12803" max="12803" width="72.42578125" style="33" bestFit="1" customWidth="1"/>
    <col min="12804" max="12806" width="10.140625" style="33" customWidth="1"/>
    <col min="12807" max="13050" width="9.140625" style="33" customWidth="1"/>
    <col min="13051" max="13051" width="5.5703125" style="33" customWidth="1"/>
    <col min="13052" max="13052" width="13.5703125" style="33" customWidth="1"/>
    <col min="13053" max="13053" width="43.5703125" style="33" customWidth="1"/>
    <col min="13054" max="13056" width="10.140625" style="33"/>
    <col min="13057" max="13057" width="5.28515625" style="33" bestFit="1" customWidth="1"/>
    <col min="13058" max="13058" width="0" style="33" hidden="1" customWidth="1"/>
    <col min="13059" max="13059" width="72.42578125" style="33" bestFit="1" customWidth="1"/>
    <col min="13060" max="13062" width="10.140625" style="33" customWidth="1"/>
    <col min="13063" max="13306" width="9.140625" style="33" customWidth="1"/>
    <col min="13307" max="13307" width="5.5703125" style="33" customWidth="1"/>
    <col min="13308" max="13308" width="13.5703125" style="33" customWidth="1"/>
    <col min="13309" max="13309" width="43.5703125" style="33" customWidth="1"/>
    <col min="13310" max="13312" width="10.140625" style="33"/>
    <col min="13313" max="13313" width="5.28515625" style="33" bestFit="1" customWidth="1"/>
    <col min="13314" max="13314" width="0" style="33" hidden="1" customWidth="1"/>
    <col min="13315" max="13315" width="72.42578125" style="33" bestFit="1" customWidth="1"/>
    <col min="13316" max="13318" width="10.140625" style="33" customWidth="1"/>
    <col min="13319" max="13562" width="9.140625" style="33" customWidth="1"/>
    <col min="13563" max="13563" width="5.5703125" style="33" customWidth="1"/>
    <col min="13564" max="13564" width="13.5703125" style="33" customWidth="1"/>
    <col min="13565" max="13565" width="43.5703125" style="33" customWidth="1"/>
    <col min="13566" max="13568" width="10.140625" style="33"/>
    <col min="13569" max="13569" width="5.28515625" style="33" bestFit="1" customWidth="1"/>
    <col min="13570" max="13570" width="0" style="33" hidden="1" customWidth="1"/>
    <col min="13571" max="13571" width="72.42578125" style="33" bestFit="1" customWidth="1"/>
    <col min="13572" max="13574" width="10.140625" style="33" customWidth="1"/>
    <col min="13575" max="13818" width="9.140625" style="33" customWidth="1"/>
    <col min="13819" max="13819" width="5.5703125" style="33" customWidth="1"/>
    <col min="13820" max="13820" width="13.5703125" style="33" customWidth="1"/>
    <col min="13821" max="13821" width="43.5703125" style="33" customWidth="1"/>
    <col min="13822" max="13824" width="10.140625" style="33"/>
    <col min="13825" max="13825" width="5.28515625" style="33" bestFit="1" customWidth="1"/>
    <col min="13826" max="13826" width="0" style="33" hidden="1" customWidth="1"/>
    <col min="13827" max="13827" width="72.42578125" style="33" bestFit="1" customWidth="1"/>
    <col min="13828" max="13830" width="10.140625" style="33" customWidth="1"/>
    <col min="13831" max="14074" width="9.140625" style="33" customWidth="1"/>
    <col min="14075" max="14075" width="5.5703125" style="33" customWidth="1"/>
    <col min="14076" max="14076" width="13.5703125" style="33" customWidth="1"/>
    <col min="14077" max="14077" width="43.5703125" style="33" customWidth="1"/>
    <col min="14078" max="14080" width="10.140625" style="33"/>
    <col min="14081" max="14081" width="5.28515625" style="33" bestFit="1" customWidth="1"/>
    <col min="14082" max="14082" width="0" style="33" hidden="1" customWidth="1"/>
    <col min="14083" max="14083" width="72.42578125" style="33" bestFit="1" customWidth="1"/>
    <col min="14084" max="14086" width="10.140625" style="33" customWidth="1"/>
    <col min="14087" max="14330" width="9.140625" style="33" customWidth="1"/>
    <col min="14331" max="14331" width="5.5703125" style="33" customWidth="1"/>
    <col min="14332" max="14332" width="13.5703125" style="33" customWidth="1"/>
    <col min="14333" max="14333" width="43.5703125" style="33" customWidth="1"/>
    <col min="14334" max="14336" width="10.140625" style="33"/>
    <col min="14337" max="14337" width="5.28515625" style="33" bestFit="1" customWidth="1"/>
    <col min="14338" max="14338" width="0" style="33" hidden="1" customWidth="1"/>
    <col min="14339" max="14339" width="72.42578125" style="33" bestFit="1" customWidth="1"/>
    <col min="14340" max="14342" width="10.140625" style="33" customWidth="1"/>
    <col min="14343" max="14586" width="9.140625" style="33" customWidth="1"/>
    <col min="14587" max="14587" width="5.5703125" style="33" customWidth="1"/>
    <col min="14588" max="14588" width="13.5703125" style="33" customWidth="1"/>
    <col min="14589" max="14589" width="43.5703125" style="33" customWidth="1"/>
    <col min="14590" max="14592" width="10.140625" style="33"/>
    <col min="14593" max="14593" width="5.28515625" style="33" bestFit="1" customWidth="1"/>
    <col min="14594" max="14594" width="0" style="33" hidden="1" customWidth="1"/>
    <col min="14595" max="14595" width="72.42578125" style="33" bestFit="1" customWidth="1"/>
    <col min="14596" max="14598" width="10.140625" style="33" customWidth="1"/>
    <col min="14599" max="14842" width="9.140625" style="33" customWidth="1"/>
    <col min="14843" max="14843" width="5.5703125" style="33" customWidth="1"/>
    <col min="14844" max="14844" width="13.5703125" style="33" customWidth="1"/>
    <col min="14845" max="14845" width="43.5703125" style="33" customWidth="1"/>
    <col min="14846" max="14848" width="10.140625" style="33"/>
    <col min="14849" max="14849" width="5.28515625" style="33" bestFit="1" customWidth="1"/>
    <col min="14850" max="14850" width="0" style="33" hidden="1" customWidth="1"/>
    <col min="14851" max="14851" width="72.42578125" style="33" bestFit="1" customWidth="1"/>
    <col min="14852" max="14854" width="10.140625" style="33" customWidth="1"/>
    <col min="14855" max="15098" width="9.140625" style="33" customWidth="1"/>
    <col min="15099" max="15099" width="5.5703125" style="33" customWidth="1"/>
    <col min="15100" max="15100" width="13.5703125" style="33" customWidth="1"/>
    <col min="15101" max="15101" width="43.5703125" style="33" customWidth="1"/>
    <col min="15102" max="15104" width="10.140625" style="33"/>
    <col min="15105" max="15105" width="5.28515625" style="33" bestFit="1" customWidth="1"/>
    <col min="15106" max="15106" width="0" style="33" hidden="1" customWidth="1"/>
    <col min="15107" max="15107" width="72.42578125" style="33" bestFit="1" customWidth="1"/>
    <col min="15108" max="15110" width="10.140625" style="33" customWidth="1"/>
    <col min="15111" max="15354" width="9.140625" style="33" customWidth="1"/>
    <col min="15355" max="15355" width="5.5703125" style="33" customWidth="1"/>
    <col min="15356" max="15356" width="13.5703125" style="33" customWidth="1"/>
    <col min="15357" max="15357" width="43.5703125" style="33" customWidth="1"/>
    <col min="15358" max="15360" width="10.140625" style="33"/>
    <col min="15361" max="15361" width="5.28515625" style="33" bestFit="1" customWidth="1"/>
    <col min="15362" max="15362" width="0" style="33" hidden="1" customWidth="1"/>
    <col min="15363" max="15363" width="72.42578125" style="33" bestFit="1" customWidth="1"/>
    <col min="15364" max="15366" width="10.140625" style="33" customWidth="1"/>
    <col min="15367" max="15610" width="9.140625" style="33" customWidth="1"/>
    <col min="15611" max="15611" width="5.5703125" style="33" customWidth="1"/>
    <col min="15612" max="15612" width="13.5703125" style="33" customWidth="1"/>
    <col min="15613" max="15613" width="43.5703125" style="33" customWidth="1"/>
    <col min="15614" max="15616" width="10.140625" style="33"/>
    <col min="15617" max="15617" width="5.28515625" style="33" bestFit="1" customWidth="1"/>
    <col min="15618" max="15618" width="0" style="33" hidden="1" customWidth="1"/>
    <col min="15619" max="15619" width="72.42578125" style="33" bestFit="1" customWidth="1"/>
    <col min="15620" max="15622" width="10.140625" style="33" customWidth="1"/>
    <col min="15623" max="15866" width="9.140625" style="33" customWidth="1"/>
    <col min="15867" max="15867" width="5.5703125" style="33" customWidth="1"/>
    <col min="15868" max="15868" width="13.5703125" style="33" customWidth="1"/>
    <col min="15869" max="15869" width="43.5703125" style="33" customWidth="1"/>
    <col min="15870" max="15872" width="10.140625" style="33"/>
    <col min="15873" max="15873" width="5.28515625" style="33" bestFit="1" customWidth="1"/>
    <col min="15874" max="15874" width="0" style="33" hidden="1" customWidth="1"/>
    <col min="15875" max="15875" width="72.42578125" style="33" bestFit="1" customWidth="1"/>
    <col min="15876" max="15878" width="10.140625" style="33" customWidth="1"/>
    <col min="15879" max="16122" width="9.140625" style="33" customWidth="1"/>
    <col min="16123" max="16123" width="5.5703125" style="33" customWidth="1"/>
    <col min="16124" max="16124" width="13.5703125" style="33" customWidth="1"/>
    <col min="16125" max="16125" width="43.5703125" style="33" customWidth="1"/>
    <col min="16126" max="16128" width="10.140625" style="33"/>
    <col min="16129" max="16129" width="5.28515625" style="33" bestFit="1" customWidth="1"/>
    <col min="16130" max="16130" width="0" style="33" hidden="1" customWidth="1"/>
    <col min="16131" max="16131" width="72.42578125" style="33" bestFit="1" customWidth="1"/>
    <col min="16132" max="16134" width="10.140625" style="33" customWidth="1"/>
    <col min="16135" max="16378" width="9.140625" style="33" customWidth="1"/>
    <col min="16379" max="16379" width="5.5703125" style="33" customWidth="1"/>
    <col min="16380" max="16380" width="13.5703125" style="33" customWidth="1"/>
    <col min="16381" max="16381" width="43.5703125" style="33" customWidth="1"/>
    <col min="16382" max="16384" width="10.140625" style="33"/>
  </cols>
  <sheetData>
    <row r="1" spans="1:7" s="35" customFormat="1"/>
    <row r="2" spans="1:7" s="35" customFormat="1" ht="31.5" customHeight="1">
      <c r="A2" s="303" t="s">
        <v>298</v>
      </c>
      <c r="B2" s="303"/>
      <c r="C2" s="303"/>
      <c r="D2" s="303"/>
      <c r="E2" s="303"/>
      <c r="F2" s="303"/>
    </row>
    <row r="3" spans="1:7" s="35" customFormat="1">
      <c r="A3" s="36"/>
      <c r="B3" s="304" t="s">
        <v>1</v>
      </c>
      <c r="C3" s="304"/>
      <c r="D3" s="304"/>
      <c r="E3" s="304"/>
      <c r="F3" s="304"/>
    </row>
    <row r="4" spans="1:7" s="35" customFormat="1">
      <c r="C4" s="37"/>
      <c r="D4" s="37"/>
      <c r="E4" s="37"/>
      <c r="F4" s="37"/>
    </row>
    <row r="5" spans="1:7" s="35" customFormat="1" ht="15.75">
      <c r="A5" s="269" t="s">
        <v>162</v>
      </c>
      <c r="B5" s="269"/>
      <c r="C5" s="269"/>
      <c r="D5" s="269"/>
      <c r="E5" s="269"/>
      <c r="F5" s="269"/>
    </row>
    <row r="6" spans="1:7" s="35" customFormat="1" ht="15.75">
      <c r="A6" s="38"/>
      <c r="B6" s="38"/>
      <c r="C6" s="38"/>
      <c r="D6" s="38"/>
      <c r="E6" s="38"/>
      <c r="F6" s="38"/>
    </row>
    <row r="7" spans="1:7" s="35" customFormat="1" ht="15.75">
      <c r="A7" s="38"/>
      <c r="B7" s="38"/>
      <c r="C7" s="38"/>
      <c r="D7" s="38"/>
      <c r="E7" s="38"/>
      <c r="F7" s="38"/>
    </row>
    <row r="8" spans="1:7" s="39" customFormat="1">
      <c r="A8" s="305" t="s">
        <v>9</v>
      </c>
      <c r="B8" s="305" t="s">
        <v>10</v>
      </c>
      <c r="C8" s="305" t="s">
        <v>11</v>
      </c>
      <c r="D8" s="305" t="s">
        <v>12</v>
      </c>
      <c r="E8" s="308" t="s">
        <v>163</v>
      </c>
      <c r="F8" s="309"/>
    </row>
    <row r="9" spans="1:7" s="39" customFormat="1">
      <c r="A9" s="306"/>
      <c r="B9" s="306"/>
      <c r="C9" s="306"/>
      <c r="D9" s="306"/>
      <c r="E9" s="305" t="s">
        <v>164</v>
      </c>
      <c r="F9" s="305" t="s">
        <v>15</v>
      </c>
    </row>
    <row r="10" spans="1:7" s="39" customFormat="1">
      <c r="A10" s="307"/>
      <c r="B10" s="307"/>
      <c r="C10" s="307"/>
      <c r="D10" s="307"/>
      <c r="E10" s="307"/>
      <c r="F10" s="307"/>
    </row>
    <row r="11" spans="1:7" s="42" customFormat="1">
      <c r="A11" s="40">
        <v>1</v>
      </c>
      <c r="B11" s="41">
        <v>2</v>
      </c>
      <c r="C11" s="41">
        <v>2</v>
      </c>
      <c r="D11" s="41">
        <v>3</v>
      </c>
      <c r="E11" s="41">
        <v>4</v>
      </c>
      <c r="F11" s="41">
        <v>5</v>
      </c>
    </row>
    <row r="12" spans="1:7" s="47" customFormat="1" ht="15">
      <c r="A12" s="43"/>
      <c r="B12" s="44"/>
      <c r="C12" s="310"/>
      <c r="D12" s="310"/>
      <c r="E12" s="44"/>
      <c r="F12" s="45"/>
      <c r="G12" s="46"/>
    </row>
    <row r="13" spans="1:7" s="135" customFormat="1" ht="12.75" customHeight="1">
      <c r="A13" s="202"/>
      <c r="B13" s="203"/>
      <c r="C13" s="293" t="s">
        <v>296</v>
      </c>
      <c r="D13" s="293"/>
      <c r="E13" s="203"/>
      <c r="F13" s="153"/>
      <c r="G13" s="134"/>
    </row>
    <row r="14" spans="1:7" s="135" customFormat="1" ht="15">
      <c r="A14" s="184" t="s">
        <v>16</v>
      </c>
      <c r="B14" s="185" t="s">
        <v>299</v>
      </c>
      <c r="C14" s="185" t="s">
        <v>300</v>
      </c>
      <c r="D14" s="186" t="s">
        <v>42</v>
      </c>
      <c r="E14" s="301">
        <v>1.54</v>
      </c>
      <c r="F14" s="302"/>
      <c r="G14" s="136"/>
    </row>
    <row r="15" spans="1:7" s="135" customFormat="1" ht="15">
      <c r="A15" s="184" t="s">
        <v>20</v>
      </c>
      <c r="B15" s="185" t="s">
        <v>302</v>
      </c>
      <c r="C15" s="185" t="s">
        <v>303</v>
      </c>
      <c r="D15" s="186" t="s">
        <v>42</v>
      </c>
      <c r="E15" s="301">
        <v>1.54</v>
      </c>
      <c r="F15" s="302"/>
      <c r="G15" s="136"/>
    </row>
    <row r="16" spans="1:7" s="135" customFormat="1" ht="15">
      <c r="A16" s="184" t="s">
        <v>22</v>
      </c>
      <c r="B16" s="185" t="s">
        <v>307</v>
      </c>
      <c r="C16" s="185" t="s">
        <v>308</v>
      </c>
      <c r="D16" s="186" t="s">
        <v>42</v>
      </c>
      <c r="E16" s="301">
        <v>1.9800000000000002E-2</v>
      </c>
      <c r="F16" s="302"/>
      <c r="G16" s="136"/>
    </row>
    <row r="17" spans="1:7" s="135" customFormat="1" ht="30">
      <c r="A17" s="184" t="s">
        <v>30</v>
      </c>
      <c r="B17" s="185" t="s">
        <v>309</v>
      </c>
      <c r="C17" s="185" t="s">
        <v>310</v>
      </c>
      <c r="D17" s="186" t="s">
        <v>42</v>
      </c>
      <c r="E17" s="301">
        <v>0.18</v>
      </c>
      <c r="F17" s="302"/>
      <c r="G17" s="136"/>
    </row>
    <row r="18" spans="1:7" s="135" customFormat="1" ht="60">
      <c r="A18" s="184" t="s">
        <v>40</v>
      </c>
      <c r="B18" s="185" t="s">
        <v>311</v>
      </c>
      <c r="C18" s="185" t="s">
        <v>365</v>
      </c>
      <c r="D18" s="186" t="s">
        <v>42</v>
      </c>
      <c r="E18" s="301">
        <v>0.36399999999999999</v>
      </c>
      <c r="F18" s="302"/>
      <c r="G18" s="136"/>
    </row>
    <row r="19" spans="1:7" s="135" customFormat="1" ht="15">
      <c r="A19" s="184" t="s">
        <v>41</v>
      </c>
      <c r="B19" s="185" t="s">
        <v>312</v>
      </c>
      <c r="C19" s="185" t="s">
        <v>313</v>
      </c>
      <c r="D19" s="186" t="s">
        <v>42</v>
      </c>
      <c r="E19" s="301">
        <v>2.84</v>
      </c>
      <c r="F19" s="302"/>
      <c r="G19" s="136"/>
    </row>
    <row r="20" spans="1:7" s="135" customFormat="1" ht="15">
      <c r="A20" s="184" t="s">
        <v>52</v>
      </c>
      <c r="B20" s="185" t="s">
        <v>314</v>
      </c>
      <c r="C20" s="185" t="s">
        <v>315</v>
      </c>
      <c r="D20" s="186" t="s">
        <v>42</v>
      </c>
      <c r="E20" s="301">
        <v>1.49</v>
      </c>
      <c r="F20" s="302"/>
      <c r="G20" s="136"/>
    </row>
    <row r="21" spans="1:7" s="135" customFormat="1" ht="45">
      <c r="A21" s="184" t="s">
        <v>54</v>
      </c>
      <c r="B21" s="185" t="s">
        <v>239</v>
      </c>
      <c r="C21" s="185" t="s">
        <v>240</v>
      </c>
      <c r="D21" s="186" t="s">
        <v>42</v>
      </c>
      <c r="E21" s="301">
        <v>2.84</v>
      </c>
      <c r="F21" s="302"/>
      <c r="G21" s="136"/>
    </row>
    <row r="22" spans="1:7" s="135" customFormat="1" ht="45">
      <c r="A22" s="184" t="s">
        <v>62</v>
      </c>
      <c r="B22" s="185" t="s">
        <v>245</v>
      </c>
      <c r="C22" s="185" t="s">
        <v>246</v>
      </c>
      <c r="D22" s="186" t="s">
        <v>42</v>
      </c>
      <c r="E22" s="301">
        <v>1.49</v>
      </c>
      <c r="F22" s="302"/>
      <c r="G22" s="136"/>
    </row>
    <row r="23" spans="1:7" s="135" customFormat="1" ht="30">
      <c r="A23" s="184" t="s">
        <v>71</v>
      </c>
      <c r="B23" s="185" t="s">
        <v>317</v>
      </c>
      <c r="C23" s="185" t="s">
        <v>318</v>
      </c>
      <c r="D23" s="186" t="s">
        <v>42</v>
      </c>
      <c r="E23" s="301">
        <v>1.9800000000000002E-2</v>
      </c>
      <c r="F23" s="302"/>
      <c r="G23" s="136"/>
    </row>
    <row r="24" spans="1:7" s="135" customFormat="1" ht="15">
      <c r="A24" s="184" t="s">
        <v>72</v>
      </c>
      <c r="B24" s="185" t="s">
        <v>95</v>
      </c>
      <c r="C24" s="185" t="s">
        <v>293</v>
      </c>
      <c r="D24" s="186" t="s">
        <v>126</v>
      </c>
      <c r="E24" s="301">
        <v>3.7</v>
      </c>
      <c r="F24" s="302"/>
      <c r="G24" s="136"/>
    </row>
    <row r="25" spans="1:7" s="135" customFormat="1" ht="15">
      <c r="A25" s="184" t="s">
        <v>73</v>
      </c>
      <c r="B25" s="185" t="s">
        <v>258</v>
      </c>
      <c r="C25" s="185" t="s">
        <v>259</v>
      </c>
      <c r="D25" s="186" t="s">
        <v>124</v>
      </c>
      <c r="E25" s="301">
        <v>1.3</v>
      </c>
      <c r="F25" s="302"/>
      <c r="G25" s="136"/>
    </row>
    <row r="26" spans="1:7" s="135" customFormat="1" ht="15">
      <c r="A26" s="184" t="s">
        <v>78</v>
      </c>
      <c r="B26" s="185" t="s">
        <v>95</v>
      </c>
      <c r="C26" s="185" t="s">
        <v>294</v>
      </c>
      <c r="D26" s="186" t="s">
        <v>39</v>
      </c>
      <c r="E26" s="301">
        <v>9</v>
      </c>
      <c r="F26" s="302"/>
      <c r="G26" s="136"/>
    </row>
    <row r="27" spans="1:7" s="135" customFormat="1" ht="15">
      <c r="A27" s="184" t="s">
        <v>79</v>
      </c>
      <c r="B27" s="185" t="s">
        <v>95</v>
      </c>
      <c r="C27" s="185" t="s">
        <v>295</v>
      </c>
      <c r="D27" s="186" t="s">
        <v>96</v>
      </c>
      <c r="E27" s="301">
        <v>4</v>
      </c>
      <c r="F27" s="302"/>
      <c r="G27" s="136"/>
    </row>
    <row r="28" spans="1:7" s="135" customFormat="1" ht="12.75" customHeight="1">
      <c r="A28" s="202"/>
      <c r="B28" s="203"/>
      <c r="C28" s="293" t="s">
        <v>297</v>
      </c>
      <c r="D28" s="293"/>
      <c r="E28" s="203"/>
      <c r="F28" s="153"/>
      <c r="G28" s="134"/>
    </row>
    <row r="29" spans="1:7" s="135" customFormat="1" ht="15">
      <c r="A29" s="184" t="s">
        <v>80</v>
      </c>
      <c r="B29" s="185" t="s">
        <v>299</v>
      </c>
      <c r="C29" s="185" t="s">
        <v>300</v>
      </c>
      <c r="D29" s="186" t="s">
        <v>42</v>
      </c>
      <c r="E29" s="301">
        <v>0.34</v>
      </c>
      <c r="F29" s="302"/>
      <c r="G29" s="136"/>
    </row>
    <row r="30" spans="1:7" s="135" customFormat="1" ht="15">
      <c r="A30" s="184" t="s">
        <v>81</v>
      </c>
      <c r="B30" s="185" t="s">
        <v>302</v>
      </c>
      <c r="C30" s="185" t="s">
        <v>303</v>
      </c>
      <c r="D30" s="186" t="s">
        <v>42</v>
      </c>
      <c r="E30" s="301">
        <v>0.34</v>
      </c>
      <c r="F30" s="302"/>
      <c r="G30" s="136"/>
    </row>
    <row r="31" spans="1:7" s="135" customFormat="1" ht="15">
      <c r="A31" s="184" t="s">
        <v>90</v>
      </c>
      <c r="B31" s="185" t="s">
        <v>258</v>
      </c>
      <c r="C31" s="185" t="s">
        <v>259</v>
      </c>
      <c r="D31" s="186" t="s">
        <v>124</v>
      </c>
      <c r="E31" s="301">
        <v>0.23</v>
      </c>
      <c r="F31" s="302"/>
      <c r="G31" s="136"/>
    </row>
    <row r="32" spans="1:7" s="135" customFormat="1" ht="15">
      <c r="A32" s="184" t="s">
        <v>91</v>
      </c>
      <c r="B32" s="185" t="s">
        <v>312</v>
      </c>
      <c r="C32" s="185" t="s">
        <v>313</v>
      </c>
      <c r="D32" s="186" t="s">
        <v>42</v>
      </c>
      <c r="E32" s="301">
        <v>0.89</v>
      </c>
      <c r="F32" s="302"/>
      <c r="G32" s="136"/>
    </row>
    <row r="33" spans="1:7" s="135" customFormat="1" ht="15">
      <c r="A33" s="184" t="s">
        <v>92</v>
      </c>
      <c r="B33" s="185" t="s">
        <v>314</v>
      </c>
      <c r="C33" s="185" t="s">
        <v>315</v>
      </c>
      <c r="D33" s="186" t="s">
        <v>42</v>
      </c>
      <c r="E33" s="301">
        <v>0.34</v>
      </c>
      <c r="F33" s="302"/>
      <c r="G33" s="136"/>
    </row>
    <row r="34" spans="1:7" s="135" customFormat="1" ht="45">
      <c r="A34" s="184" t="s">
        <v>94</v>
      </c>
      <c r="B34" s="185" t="s">
        <v>239</v>
      </c>
      <c r="C34" s="185" t="s">
        <v>240</v>
      </c>
      <c r="D34" s="186" t="s">
        <v>42</v>
      </c>
      <c r="E34" s="301">
        <v>0.89</v>
      </c>
      <c r="F34" s="302"/>
      <c r="G34" s="136"/>
    </row>
    <row r="35" spans="1:7" s="135" customFormat="1" ht="45">
      <c r="A35" s="184" t="s">
        <v>97</v>
      </c>
      <c r="B35" s="185" t="s">
        <v>245</v>
      </c>
      <c r="C35" s="185" t="s">
        <v>246</v>
      </c>
      <c r="D35" s="186" t="s">
        <v>42</v>
      </c>
      <c r="E35" s="301">
        <v>0.34</v>
      </c>
      <c r="F35" s="302"/>
      <c r="G35" s="136"/>
    </row>
    <row r="36" spans="1:7" s="135" customFormat="1" ht="15">
      <c r="A36" s="184" t="s">
        <v>105</v>
      </c>
      <c r="B36" s="185" t="s">
        <v>95</v>
      </c>
      <c r="C36" s="185" t="s">
        <v>294</v>
      </c>
      <c r="D36" s="186" t="s">
        <v>39</v>
      </c>
      <c r="E36" s="301">
        <v>8</v>
      </c>
      <c r="F36" s="302"/>
      <c r="G36" s="136"/>
    </row>
    <row r="39" spans="1:7">
      <c r="C39" s="33" t="s">
        <v>161</v>
      </c>
    </row>
  </sheetData>
  <mergeCells count="35">
    <mergeCell ref="E18:F18"/>
    <mergeCell ref="C28:D28"/>
    <mergeCell ref="C13:D13"/>
    <mergeCell ref="C12:D12"/>
    <mergeCell ref="E16:F16"/>
    <mergeCell ref="E17:F17"/>
    <mergeCell ref="E14:F14"/>
    <mergeCell ref="E15:F15"/>
    <mergeCell ref="E19:F19"/>
    <mergeCell ref="E20:F20"/>
    <mergeCell ref="E21:F21"/>
    <mergeCell ref="E22:F22"/>
    <mergeCell ref="E23:F23"/>
    <mergeCell ref="A2:F2"/>
    <mergeCell ref="B3:F3"/>
    <mergeCell ref="A5:F5"/>
    <mergeCell ref="A8:A10"/>
    <mergeCell ref="B8:B10"/>
    <mergeCell ref="C8:C10"/>
    <mergeCell ref="D8:D10"/>
    <mergeCell ref="E8:F8"/>
    <mergeCell ref="E9:E10"/>
    <mergeCell ref="F9:F10"/>
    <mergeCell ref="E35:F35"/>
    <mergeCell ref="E36:F36"/>
    <mergeCell ref="E34:F34"/>
    <mergeCell ref="E24:F24"/>
    <mergeCell ref="E25:F25"/>
    <mergeCell ref="E26:F26"/>
    <mergeCell ref="E27:F27"/>
    <mergeCell ref="E29:F29"/>
    <mergeCell ref="E30:F30"/>
    <mergeCell ref="E31:F31"/>
    <mergeCell ref="E32:F32"/>
    <mergeCell ref="E33:F33"/>
  </mergeCells>
  <printOptions horizontalCentered="1"/>
  <pageMargins left="0.86614173228346458" right="0.39370078740157483" top="0.53" bottom="0.24" header="0.19685039370078741" footer="0.24"/>
  <pageSetup paperSize="9" scale="75" fitToHeight="0" orientation="portrait" horizontalDpi="300" verticalDpi="300" r:id="rId1"/>
  <headerFooter>
    <oddHeader>&amp;L&amp;9ПРОГРАММНЫЙ КОМПЛЕКС АВС4-UZ (РЕДАКЦИЯ 5.4.3)&amp;C&amp;P&amp;R200</oddHeader>
    <oddFooter>&amp;CСтраниц -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23"/>
  <sheetViews>
    <sheetView view="pageBreakPreview" zoomScaleNormal="78" zoomScaleSheetLayoutView="100" workbookViewId="0">
      <selection activeCell="E16" sqref="E16"/>
    </sheetView>
  </sheetViews>
  <sheetFormatPr defaultColWidth="14.28515625" defaultRowHeight="12.75"/>
  <cols>
    <col min="1" max="1" width="5.28515625" style="64" customWidth="1"/>
    <col min="2" max="2" width="61.5703125" style="48" customWidth="1"/>
    <col min="3" max="3" width="18" style="48" hidden="1" customWidth="1"/>
    <col min="4" max="4" width="9.85546875" style="48" hidden="1" customWidth="1"/>
    <col min="5" max="5" width="15.42578125" style="48" customWidth="1"/>
    <col min="6" max="7" width="12.42578125" style="48" customWidth="1"/>
    <col min="8" max="222" width="9.140625" style="48" customWidth="1"/>
    <col min="223" max="223" width="4.140625" style="48" customWidth="1"/>
    <col min="224" max="224" width="61.85546875" style="48" customWidth="1"/>
    <col min="225" max="253" width="14.28515625" style="48"/>
    <col min="254" max="254" width="5.28515625" style="48" customWidth="1"/>
    <col min="255" max="255" width="77.5703125" style="48" customWidth="1"/>
    <col min="256" max="256" width="15.28515625" style="48" customWidth="1"/>
    <col min="257" max="258" width="0" style="48" hidden="1" customWidth="1"/>
    <col min="259" max="260" width="13.140625" style="48" customWidth="1"/>
    <col min="261" max="478" width="9.140625" style="48" customWidth="1"/>
    <col min="479" max="479" width="4.140625" style="48" customWidth="1"/>
    <col min="480" max="480" width="61.85546875" style="48" customWidth="1"/>
    <col min="481" max="509" width="14.28515625" style="48"/>
    <col min="510" max="510" width="5.28515625" style="48" customWidth="1"/>
    <col min="511" max="511" width="77.5703125" style="48" customWidth="1"/>
    <col min="512" max="512" width="15.28515625" style="48" customWidth="1"/>
    <col min="513" max="514" width="0" style="48" hidden="1" customWidth="1"/>
    <col min="515" max="516" width="13.140625" style="48" customWidth="1"/>
    <col min="517" max="734" width="9.140625" style="48" customWidth="1"/>
    <col min="735" max="735" width="4.140625" style="48" customWidth="1"/>
    <col min="736" max="736" width="61.85546875" style="48" customWidth="1"/>
    <col min="737" max="765" width="14.28515625" style="48"/>
    <col min="766" max="766" width="5.28515625" style="48" customWidth="1"/>
    <col min="767" max="767" width="77.5703125" style="48" customWidth="1"/>
    <col min="768" max="768" width="15.28515625" style="48" customWidth="1"/>
    <col min="769" max="770" width="0" style="48" hidden="1" customWidth="1"/>
    <col min="771" max="772" width="13.140625" style="48" customWidth="1"/>
    <col min="773" max="990" width="9.140625" style="48" customWidth="1"/>
    <col min="991" max="991" width="4.140625" style="48" customWidth="1"/>
    <col min="992" max="992" width="61.85546875" style="48" customWidth="1"/>
    <col min="993" max="1021" width="14.28515625" style="48"/>
    <col min="1022" max="1022" width="5.28515625" style="48" customWidth="1"/>
    <col min="1023" max="1023" width="77.5703125" style="48" customWidth="1"/>
    <col min="1024" max="1024" width="15.28515625" style="48" customWidth="1"/>
    <col min="1025" max="1026" width="0" style="48" hidden="1" customWidth="1"/>
    <col min="1027" max="1028" width="13.140625" style="48" customWidth="1"/>
    <col min="1029" max="1246" width="9.140625" style="48" customWidth="1"/>
    <col min="1247" max="1247" width="4.140625" style="48" customWidth="1"/>
    <col min="1248" max="1248" width="61.85546875" style="48" customWidth="1"/>
    <col min="1249" max="1277" width="14.28515625" style="48"/>
    <col min="1278" max="1278" width="5.28515625" style="48" customWidth="1"/>
    <col min="1279" max="1279" width="77.5703125" style="48" customWidth="1"/>
    <col min="1280" max="1280" width="15.28515625" style="48" customWidth="1"/>
    <col min="1281" max="1282" width="0" style="48" hidden="1" customWidth="1"/>
    <col min="1283" max="1284" width="13.140625" style="48" customWidth="1"/>
    <col min="1285" max="1502" width="9.140625" style="48" customWidth="1"/>
    <col min="1503" max="1503" width="4.140625" style="48" customWidth="1"/>
    <col min="1504" max="1504" width="61.85546875" style="48" customWidth="1"/>
    <col min="1505" max="1533" width="14.28515625" style="48"/>
    <col min="1534" max="1534" width="5.28515625" style="48" customWidth="1"/>
    <col min="1535" max="1535" width="77.5703125" style="48" customWidth="1"/>
    <col min="1536" max="1536" width="15.28515625" style="48" customWidth="1"/>
    <col min="1537" max="1538" width="0" style="48" hidden="1" customWidth="1"/>
    <col min="1539" max="1540" width="13.140625" style="48" customWidth="1"/>
    <col min="1541" max="1758" width="9.140625" style="48" customWidth="1"/>
    <col min="1759" max="1759" width="4.140625" style="48" customWidth="1"/>
    <col min="1760" max="1760" width="61.85546875" style="48" customWidth="1"/>
    <col min="1761" max="1789" width="14.28515625" style="48"/>
    <col min="1790" max="1790" width="5.28515625" style="48" customWidth="1"/>
    <col min="1791" max="1791" width="77.5703125" style="48" customWidth="1"/>
    <col min="1792" max="1792" width="15.28515625" style="48" customWidth="1"/>
    <col min="1793" max="1794" width="0" style="48" hidden="1" customWidth="1"/>
    <col min="1795" max="1796" width="13.140625" style="48" customWidth="1"/>
    <col min="1797" max="2014" width="9.140625" style="48" customWidth="1"/>
    <col min="2015" max="2015" width="4.140625" style="48" customWidth="1"/>
    <col min="2016" max="2016" width="61.85546875" style="48" customWidth="1"/>
    <col min="2017" max="2045" width="14.28515625" style="48"/>
    <col min="2046" max="2046" width="5.28515625" style="48" customWidth="1"/>
    <col min="2047" max="2047" width="77.5703125" style="48" customWidth="1"/>
    <col min="2048" max="2048" width="15.28515625" style="48" customWidth="1"/>
    <col min="2049" max="2050" width="0" style="48" hidden="1" customWidth="1"/>
    <col min="2051" max="2052" width="13.140625" style="48" customWidth="1"/>
    <col min="2053" max="2270" width="9.140625" style="48" customWidth="1"/>
    <col min="2271" max="2271" width="4.140625" style="48" customWidth="1"/>
    <col min="2272" max="2272" width="61.85546875" style="48" customWidth="1"/>
    <col min="2273" max="2301" width="14.28515625" style="48"/>
    <col min="2302" max="2302" width="5.28515625" style="48" customWidth="1"/>
    <col min="2303" max="2303" width="77.5703125" style="48" customWidth="1"/>
    <col min="2304" max="2304" width="15.28515625" style="48" customWidth="1"/>
    <col min="2305" max="2306" width="0" style="48" hidden="1" customWidth="1"/>
    <col min="2307" max="2308" width="13.140625" style="48" customWidth="1"/>
    <col min="2309" max="2526" width="9.140625" style="48" customWidth="1"/>
    <col min="2527" max="2527" width="4.140625" style="48" customWidth="1"/>
    <col min="2528" max="2528" width="61.85546875" style="48" customWidth="1"/>
    <col min="2529" max="2557" width="14.28515625" style="48"/>
    <col min="2558" max="2558" width="5.28515625" style="48" customWidth="1"/>
    <col min="2559" max="2559" width="77.5703125" style="48" customWidth="1"/>
    <col min="2560" max="2560" width="15.28515625" style="48" customWidth="1"/>
    <col min="2561" max="2562" width="0" style="48" hidden="1" customWidth="1"/>
    <col min="2563" max="2564" width="13.140625" style="48" customWidth="1"/>
    <col min="2565" max="2782" width="9.140625" style="48" customWidth="1"/>
    <col min="2783" max="2783" width="4.140625" style="48" customWidth="1"/>
    <col min="2784" max="2784" width="61.85546875" style="48" customWidth="1"/>
    <col min="2785" max="2813" width="14.28515625" style="48"/>
    <col min="2814" max="2814" width="5.28515625" style="48" customWidth="1"/>
    <col min="2815" max="2815" width="77.5703125" style="48" customWidth="1"/>
    <col min="2816" max="2816" width="15.28515625" style="48" customWidth="1"/>
    <col min="2817" max="2818" width="0" style="48" hidden="1" customWidth="1"/>
    <col min="2819" max="2820" width="13.140625" style="48" customWidth="1"/>
    <col min="2821" max="3038" width="9.140625" style="48" customWidth="1"/>
    <col min="3039" max="3039" width="4.140625" style="48" customWidth="1"/>
    <col min="3040" max="3040" width="61.85546875" style="48" customWidth="1"/>
    <col min="3041" max="3069" width="14.28515625" style="48"/>
    <col min="3070" max="3070" width="5.28515625" style="48" customWidth="1"/>
    <col min="3071" max="3071" width="77.5703125" style="48" customWidth="1"/>
    <col min="3072" max="3072" width="15.28515625" style="48" customWidth="1"/>
    <col min="3073" max="3074" width="0" style="48" hidden="1" customWidth="1"/>
    <col min="3075" max="3076" width="13.140625" style="48" customWidth="1"/>
    <col min="3077" max="3294" width="9.140625" style="48" customWidth="1"/>
    <col min="3295" max="3295" width="4.140625" style="48" customWidth="1"/>
    <col min="3296" max="3296" width="61.85546875" style="48" customWidth="1"/>
    <col min="3297" max="3325" width="14.28515625" style="48"/>
    <col min="3326" max="3326" width="5.28515625" style="48" customWidth="1"/>
    <col min="3327" max="3327" width="77.5703125" style="48" customWidth="1"/>
    <col min="3328" max="3328" width="15.28515625" style="48" customWidth="1"/>
    <col min="3329" max="3330" width="0" style="48" hidden="1" customWidth="1"/>
    <col min="3331" max="3332" width="13.140625" style="48" customWidth="1"/>
    <col min="3333" max="3550" width="9.140625" style="48" customWidth="1"/>
    <col min="3551" max="3551" width="4.140625" style="48" customWidth="1"/>
    <col min="3552" max="3552" width="61.85546875" style="48" customWidth="1"/>
    <col min="3553" max="3581" width="14.28515625" style="48"/>
    <col min="3582" max="3582" width="5.28515625" style="48" customWidth="1"/>
    <col min="3583" max="3583" width="77.5703125" style="48" customWidth="1"/>
    <col min="3584" max="3584" width="15.28515625" style="48" customWidth="1"/>
    <col min="3585" max="3586" width="0" style="48" hidden="1" customWidth="1"/>
    <col min="3587" max="3588" width="13.140625" style="48" customWidth="1"/>
    <col min="3589" max="3806" width="9.140625" style="48" customWidth="1"/>
    <col min="3807" max="3807" width="4.140625" style="48" customWidth="1"/>
    <col min="3808" max="3808" width="61.85546875" style="48" customWidth="1"/>
    <col min="3809" max="3837" width="14.28515625" style="48"/>
    <col min="3838" max="3838" width="5.28515625" style="48" customWidth="1"/>
    <col min="3839" max="3839" width="77.5703125" style="48" customWidth="1"/>
    <col min="3840" max="3840" width="15.28515625" style="48" customWidth="1"/>
    <col min="3841" max="3842" width="0" style="48" hidden="1" customWidth="1"/>
    <col min="3843" max="3844" width="13.140625" style="48" customWidth="1"/>
    <col min="3845" max="4062" width="9.140625" style="48" customWidth="1"/>
    <col min="4063" max="4063" width="4.140625" style="48" customWidth="1"/>
    <col min="4064" max="4064" width="61.85546875" style="48" customWidth="1"/>
    <col min="4065" max="4093" width="14.28515625" style="48"/>
    <col min="4094" max="4094" width="5.28515625" style="48" customWidth="1"/>
    <col min="4095" max="4095" width="77.5703125" style="48" customWidth="1"/>
    <col min="4096" max="4096" width="15.28515625" style="48" customWidth="1"/>
    <col min="4097" max="4098" width="0" style="48" hidden="1" customWidth="1"/>
    <col min="4099" max="4100" width="13.140625" style="48" customWidth="1"/>
    <col min="4101" max="4318" width="9.140625" style="48" customWidth="1"/>
    <col min="4319" max="4319" width="4.140625" style="48" customWidth="1"/>
    <col min="4320" max="4320" width="61.85546875" style="48" customWidth="1"/>
    <col min="4321" max="4349" width="14.28515625" style="48"/>
    <col min="4350" max="4350" width="5.28515625" style="48" customWidth="1"/>
    <col min="4351" max="4351" width="77.5703125" style="48" customWidth="1"/>
    <col min="4352" max="4352" width="15.28515625" style="48" customWidth="1"/>
    <col min="4353" max="4354" width="0" style="48" hidden="1" customWidth="1"/>
    <col min="4355" max="4356" width="13.140625" style="48" customWidth="1"/>
    <col min="4357" max="4574" width="9.140625" style="48" customWidth="1"/>
    <col min="4575" max="4575" width="4.140625" style="48" customWidth="1"/>
    <col min="4576" max="4576" width="61.85546875" style="48" customWidth="1"/>
    <col min="4577" max="4605" width="14.28515625" style="48"/>
    <col min="4606" max="4606" width="5.28515625" style="48" customWidth="1"/>
    <col min="4607" max="4607" width="77.5703125" style="48" customWidth="1"/>
    <col min="4608" max="4608" width="15.28515625" style="48" customWidth="1"/>
    <col min="4609" max="4610" width="0" style="48" hidden="1" customWidth="1"/>
    <col min="4611" max="4612" width="13.140625" style="48" customWidth="1"/>
    <col min="4613" max="4830" width="9.140625" style="48" customWidth="1"/>
    <col min="4831" max="4831" width="4.140625" style="48" customWidth="1"/>
    <col min="4832" max="4832" width="61.85546875" style="48" customWidth="1"/>
    <col min="4833" max="4861" width="14.28515625" style="48"/>
    <col min="4862" max="4862" width="5.28515625" style="48" customWidth="1"/>
    <col min="4863" max="4863" width="77.5703125" style="48" customWidth="1"/>
    <col min="4864" max="4864" width="15.28515625" style="48" customWidth="1"/>
    <col min="4865" max="4866" width="0" style="48" hidden="1" customWidth="1"/>
    <col min="4867" max="4868" width="13.140625" style="48" customWidth="1"/>
    <col min="4869" max="5086" width="9.140625" style="48" customWidth="1"/>
    <col min="5087" max="5087" width="4.140625" style="48" customWidth="1"/>
    <col min="5088" max="5088" width="61.85546875" style="48" customWidth="1"/>
    <col min="5089" max="5117" width="14.28515625" style="48"/>
    <col min="5118" max="5118" width="5.28515625" style="48" customWidth="1"/>
    <col min="5119" max="5119" width="77.5703125" style="48" customWidth="1"/>
    <col min="5120" max="5120" width="15.28515625" style="48" customWidth="1"/>
    <col min="5121" max="5122" width="0" style="48" hidden="1" customWidth="1"/>
    <col min="5123" max="5124" width="13.140625" style="48" customWidth="1"/>
    <col min="5125" max="5342" width="9.140625" style="48" customWidth="1"/>
    <col min="5343" max="5343" width="4.140625" style="48" customWidth="1"/>
    <col min="5344" max="5344" width="61.85546875" style="48" customWidth="1"/>
    <col min="5345" max="5373" width="14.28515625" style="48"/>
    <col min="5374" max="5374" width="5.28515625" style="48" customWidth="1"/>
    <col min="5375" max="5375" width="77.5703125" style="48" customWidth="1"/>
    <col min="5376" max="5376" width="15.28515625" style="48" customWidth="1"/>
    <col min="5377" max="5378" width="0" style="48" hidden="1" customWidth="1"/>
    <col min="5379" max="5380" width="13.140625" style="48" customWidth="1"/>
    <col min="5381" max="5598" width="9.140625" style="48" customWidth="1"/>
    <col min="5599" max="5599" width="4.140625" style="48" customWidth="1"/>
    <col min="5600" max="5600" width="61.85546875" style="48" customWidth="1"/>
    <col min="5601" max="5629" width="14.28515625" style="48"/>
    <col min="5630" max="5630" width="5.28515625" style="48" customWidth="1"/>
    <col min="5631" max="5631" width="77.5703125" style="48" customWidth="1"/>
    <col min="5632" max="5632" width="15.28515625" style="48" customWidth="1"/>
    <col min="5633" max="5634" width="0" style="48" hidden="1" customWidth="1"/>
    <col min="5635" max="5636" width="13.140625" style="48" customWidth="1"/>
    <col min="5637" max="5854" width="9.140625" style="48" customWidth="1"/>
    <col min="5855" max="5855" width="4.140625" style="48" customWidth="1"/>
    <col min="5856" max="5856" width="61.85546875" style="48" customWidth="1"/>
    <col min="5857" max="5885" width="14.28515625" style="48"/>
    <col min="5886" max="5886" width="5.28515625" style="48" customWidth="1"/>
    <col min="5887" max="5887" width="77.5703125" style="48" customWidth="1"/>
    <col min="5888" max="5888" width="15.28515625" style="48" customWidth="1"/>
    <col min="5889" max="5890" width="0" style="48" hidden="1" customWidth="1"/>
    <col min="5891" max="5892" width="13.140625" style="48" customWidth="1"/>
    <col min="5893" max="6110" width="9.140625" style="48" customWidth="1"/>
    <col min="6111" max="6111" width="4.140625" style="48" customWidth="1"/>
    <col min="6112" max="6112" width="61.85546875" style="48" customWidth="1"/>
    <col min="6113" max="6141" width="14.28515625" style="48"/>
    <col min="6142" max="6142" width="5.28515625" style="48" customWidth="1"/>
    <col min="6143" max="6143" width="77.5703125" style="48" customWidth="1"/>
    <col min="6144" max="6144" width="15.28515625" style="48" customWidth="1"/>
    <col min="6145" max="6146" width="0" style="48" hidden="1" customWidth="1"/>
    <col min="6147" max="6148" width="13.140625" style="48" customWidth="1"/>
    <col min="6149" max="6366" width="9.140625" style="48" customWidth="1"/>
    <col min="6367" max="6367" width="4.140625" style="48" customWidth="1"/>
    <col min="6368" max="6368" width="61.85546875" style="48" customWidth="1"/>
    <col min="6369" max="6397" width="14.28515625" style="48"/>
    <col min="6398" max="6398" width="5.28515625" style="48" customWidth="1"/>
    <col min="6399" max="6399" width="77.5703125" style="48" customWidth="1"/>
    <col min="6400" max="6400" width="15.28515625" style="48" customWidth="1"/>
    <col min="6401" max="6402" width="0" style="48" hidden="1" customWidth="1"/>
    <col min="6403" max="6404" width="13.140625" style="48" customWidth="1"/>
    <col min="6405" max="6622" width="9.140625" style="48" customWidth="1"/>
    <col min="6623" max="6623" width="4.140625" style="48" customWidth="1"/>
    <col min="6624" max="6624" width="61.85546875" style="48" customWidth="1"/>
    <col min="6625" max="6653" width="14.28515625" style="48"/>
    <col min="6654" max="6654" width="5.28515625" style="48" customWidth="1"/>
    <col min="6655" max="6655" width="77.5703125" style="48" customWidth="1"/>
    <col min="6656" max="6656" width="15.28515625" style="48" customWidth="1"/>
    <col min="6657" max="6658" width="0" style="48" hidden="1" customWidth="1"/>
    <col min="6659" max="6660" width="13.140625" style="48" customWidth="1"/>
    <col min="6661" max="6878" width="9.140625" style="48" customWidth="1"/>
    <col min="6879" max="6879" width="4.140625" style="48" customWidth="1"/>
    <col min="6880" max="6880" width="61.85546875" style="48" customWidth="1"/>
    <col min="6881" max="6909" width="14.28515625" style="48"/>
    <col min="6910" max="6910" width="5.28515625" style="48" customWidth="1"/>
    <col min="6911" max="6911" width="77.5703125" style="48" customWidth="1"/>
    <col min="6912" max="6912" width="15.28515625" style="48" customWidth="1"/>
    <col min="6913" max="6914" width="0" style="48" hidden="1" customWidth="1"/>
    <col min="6915" max="6916" width="13.140625" style="48" customWidth="1"/>
    <col min="6917" max="7134" width="9.140625" style="48" customWidth="1"/>
    <col min="7135" max="7135" width="4.140625" style="48" customWidth="1"/>
    <col min="7136" max="7136" width="61.85546875" style="48" customWidth="1"/>
    <col min="7137" max="7165" width="14.28515625" style="48"/>
    <col min="7166" max="7166" width="5.28515625" style="48" customWidth="1"/>
    <col min="7167" max="7167" width="77.5703125" style="48" customWidth="1"/>
    <col min="7168" max="7168" width="15.28515625" style="48" customWidth="1"/>
    <col min="7169" max="7170" width="0" style="48" hidden="1" customWidth="1"/>
    <col min="7171" max="7172" width="13.140625" style="48" customWidth="1"/>
    <col min="7173" max="7390" width="9.140625" style="48" customWidth="1"/>
    <col min="7391" max="7391" width="4.140625" style="48" customWidth="1"/>
    <col min="7392" max="7392" width="61.85546875" style="48" customWidth="1"/>
    <col min="7393" max="7421" width="14.28515625" style="48"/>
    <col min="7422" max="7422" width="5.28515625" style="48" customWidth="1"/>
    <col min="7423" max="7423" width="77.5703125" style="48" customWidth="1"/>
    <col min="7424" max="7424" width="15.28515625" style="48" customWidth="1"/>
    <col min="7425" max="7426" width="0" style="48" hidden="1" customWidth="1"/>
    <col min="7427" max="7428" width="13.140625" style="48" customWidth="1"/>
    <col min="7429" max="7646" width="9.140625" style="48" customWidth="1"/>
    <col min="7647" max="7647" width="4.140625" style="48" customWidth="1"/>
    <col min="7648" max="7648" width="61.85546875" style="48" customWidth="1"/>
    <col min="7649" max="7677" width="14.28515625" style="48"/>
    <col min="7678" max="7678" width="5.28515625" style="48" customWidth="1"/>
    <col min="7679" max="7679" width="77.5703125" style="48" customWidth="1"/>
    <col min="7680" max="7680" width="15.28515625" style="48" customWidth="1"/>
    <col min="7681" max="7682" width="0" style="48" hidden="1" customWidth="1"/>
    <col min="7683" max="7684" width="13.140625" style="48" customWidth="1"/>
    <col min="7685" max="7902" width="9.140625" style="48" customWidth="1"/>
    <col min="7903" max="7903" width="4.140625" style="48" customWidth="1"/>
    <col min="7904" max="7904" width="61.85546875" style="48" customWidth="1"/>
    <col min="7905" max="7933" width="14.28515625" style="48"/>
    <col min="7934" max="7934" width="5.28515625" style="48" customWidth="1"/>
    <col min="7935" max="7935" width="77.5703125" style="48" customWidth="1"/>
    <col min="7936" max="7936" width="15.28515625" style="48" customWidth="1"/>
    <col min="7937" max="7938" width="0" style="48" hidden="1" customWidth="1"/>
    <col min="7939" max="7940" width="13.140625" style="48" customWidth="1"/>
    <col min="7941" max="8158" width="9.140625" style="48" customWidth="1"/>
    <col min="8159" max="8159" width="4.140625" style="48" customWidth="1"/>
    <col min="8160" max="8160" width="61.85546875" style="48" customWidth="1"/>
    <col min="8161" max="8189" width="14.28515625" style="48"/>
    <col min="8190" max="8190" width="5.28515625" style="48" customWidth="1"/>
    <col min="8191" max="8191" width="77.5703125" style="48" customWidth="1"/>
    <col min="8192" max="8192" width="15.28515625" style="48" customWidth="1"/>
    <col min="8193" max="8194" width="0" style="48" hidden="1" customWidth="1"/>
    <col min="8195" max="8196" width="13.140625" style="48" customWidth="1"/>
    <col min="8197" max="8414" width="9.140625" style="48" customWidth="1"/>
    <col min="8415" max="8415" width="4.140625" style="48" customWidth="1"/>
    <col min="8416" max="8416" width="61.85546875" style="48" customWidth="1"/>
    <col min="8417" max="8445" width="14.28515625" style="48"/>
    <col min="8446" max="8446" width="5.28515625" style="48" customWidth="1"/>
    <col min="8447" max="8447" width="77.5703125" style="48" customWidth="1"/>
    <col min="8448" max="8448" width="15.28515625" style="48" customWidth="1"/>
    <col min="8449" max="8450" width="0" style="48" hidden="1" customWidth="1"/>
    <col min="8451" max="8452" width="13.140625" style="48" customWidth="1"/>
    <col min="8453" max="8670" width="9.140625" style="48" customWidth="1"/>
    <col min="8671" max="8671" width="4.140625" style="48" customWidth="1"/>
    <col min="8672" max="8672" width="61.85546875" style="48" customWidth="1"/>
    <col min="8673" max="8701" width="14.28515625" style="48"/>
    <col min="8702" max="8702" width="5.28515625" style="48" customWidth="1"/>
    <col min="8703" max="8703" width="77.5703125" style="48" customWidth="1"/>
    <col min="8704" max="8704" width="15.28515625" style="48" customWidth="1"/>
    <col min="8705" max="8706" width="0" style="48" hidden="1" customWidth="1"/>
    <col min="8707" max="8708" width="13.140625" style="48" customWidth="1"/>
    <col min="8709" max="8926" width="9.140625" style="48" customWidth="1"/>
    <col min="8927" max="8927" width="4.140625" style="48" customWidth="1"/>
    <col min="8928" max="8928" width="61.85546875" style="48" customWidth="1"/>
    <col min="8929" max="8957" width="14.28515625" style="48"/>
    <col min="8958" max="8958" width="5.28515625" style="48" customWidth="1"/>
    <col min="8959" max="8959" width="77.5703125" style="48" customWidth="1"/>
    <col min="8960" max="8960" width="15.28515625" style="48" customWidth="1"/>
    <col min="8961" max="8962" width="0" style="48" hidden="1" customWidth="1"/>
    <col min="8963" max="8964" width="13.140625" style="48" customWidth="1"/>
    <col min="8965" max="9182" width="9.140625" style="48" customWidth="1"/>
    <col min="9183" max="9183" width="4.140625" style="48" customWidth="1"/>
    <col min="9184" max="9184" width="61.85546875" style="48" customWidth="1"/>
    <col min="9185" max="9213" width="14.28515625" style="48"/>
    <col min="9214" max="9214" width="5.28515625" style="48" customWidth="1"/>
    <col min="9215" max="9215" width="77.5703125" style="48" customWidth="1"/>
    <col min="9216" max="9216" width="15.28515625" style="48" customWidth="1"/>
    <col min="9217" max="9218" width="0" style="48" hidden="1" customWidth="1"/>
    <col min="9219" max="9220" width="13.140625" style="48" customWidth="1"/>
    <col min="9221" max="9438" width="9.140625" style="48" customWidth="1"/>
    <col min="9439" max="9439" width="4.140625" style="48" customWidth="1"/>
    <col min="9440" max="9440" width="61.85546875" style="48" customWidth="1"/>
    <col min="9441" max="9469" width="14.28515625" style="48"/>
    <col min="9470" max="9470" width="5.28515625" style="48" customWidth="1"/>
    <col min="9471" max="9471" width="77.5703125" style="48" customWidth="1"/>
    <col min="9472" max="9472" width="15.28515625" style="48" customWidth="1"/>
    <col min="9473" max="9474" width="0" style="48" hidden="1" customWidth="1"/>
    <col min="9475" max="9476" width="13.140625" style="48" customWidth="1"/>
    <col min="9477" max="9694" width="9.140625" style="48" customWidth="1"/>
    <col min="9695" max="9695" width="4.140625" style="48" customWidth="1"/>
    <col min="9696" max="9696" width="61.85546875" style="48" customWidth="1"/>
    <col min="9697" max="9725" width="14.28515625" style="48"/>
    <col min="9726" max="9726" width="5.28515625" style="48" customWidth="1"/>
    <col min="9727" max="9727" width="77.5703125" style="48" customWidth="1"/>
    <col min="9728" max="9728" width="15.28515625" style="48" customWidth="1"/>
    <col min="9729" max="9730" width="0" style="48" hidden="1" customWidth="1"/>
    <col min="9731" max="9732" width="13.140625" style="48" customWidth="1"/>
    <col min="9733" max="9950" width="9.140625" style="48" customWidth="1"/>
    <col min="9951" max="9951" width="4.140625" style="48" customWidth="1"/>
    <col min="9952" max="9952" width="61.85546875" style="48" customWidth="1"/>
    <col min="9953" max="9981" width="14.28515625" style="48"/>
    <col min="9982" max="9982" width="5.28515625" style="48" customWidth="1"/>
    <col min="9983" max="9983" width="77.5703125" style="48" customWidth="1"/>
    <col min="9984" max="9984" width="15.28515625" style="48" customWidth="1"/>
    <col min="9985" max="9986" width="0" style="48" hidden="1" customWidth="1"/>
    <col min="9987" max="9988" width="13.140625" style="48" customWidth="1"/>
    <col min="9989" max="10206" width="9.140625" style="48" customWidth="1"/>
    <col min="10207" max="10207" width="4.140625" style="48" customWidth="1"/>
    <col min="10208" max="10208" width="61.85546875" style="48" customWidth="1"/>
    <col min="10209" max="10237" width="14.28515625" style="48"/>
    <col min="10238" max="10238" width="5.28515625" style="48" customWidth="1"/>
    <col min="10239" max="10239" width="77.5703125" style="48" customWidth="1"/>
    <col min="10240" max="10240" width="15.28515625" style="48" customWidth="1"/>
    <col min="10241" max="10242" width="0" style="48" hidden="1" customWidth="1"/>
    <col min="10243" max="10244" width="13.140625" style="48" customWidth="1"/>
    <col min="10245" max="10462" width="9.140625" style="48" customWidth="1"/>
    <col min="10463" max="10463" width="4.140625" style="48" customWidth="1"/>
    <col min="10464" max="10464" width="61.85546875" style="48" customWidth="1"/>
    <col min="10465" max="10493" width="14.28515625" style="48"/>
    <col min="10494" max="10494" width="5.28515625" style="48" customWidth="1"/>
    <col min="10495" max="10495" width="77.5703125" style="48" customWidth="1"/>
    <col min="10496" max="10496" width="15.28515625" style="48" customWidth="1"/>
    <col min="10497" max="10498" width="0" style="48" hidden="1" customWidth="1"/>
    <col min="10499" max="10500" width="13.140625" style="48" customWidth="1"/>
    <col min="10501" max="10718" width="9.140625" style="48" customWidth="1"/>
    <col min="10719" max="10719" width="4.140625" style="48" customWidth="1"/>
    <col min="10720" max="10720" width="61.85546875" style="48" customWidth="1"/>
    <col min="10721" max="10749" width="14.28515625" style="48"/>
    <col min="10750" max="10750" width="5.28515625" style="48" customWidth="1"/>
    <col min="10751" max="10751" width="77.5703125" style="48" customWidth="1"/>
    <col min="10752" max="10752" width="15.28515625" style="48" customWidth="1"/>
    <col min="10753" max="10754" width="0" style="48" hidden="1" customWidth="1"/>
    <col min="10755" max="10756" width="13.140625" style="48" customWidth="1"/>
    <col min="10757" max="10974" width="9.140625" style="48" customWidth="1"/>
    <col min="10975" max="10975" width="4.140625" style="48" customWidth="1"/>
    <col min="10976" max="10976" width="61.85546875" style="48" customWidth="1"/>
    <col min="10977" max="11005" width="14.28515625" style="48"/>
    <col min="11006" max="11006" width="5.28515625" style="48" customWidth="1"/>
    <col min="11007" max="11007" width="77.5703125" style="48" customWidth="1"/>
    <col min="11008" max="11008" width="15.28515625" style="48" customWidth="1"/>
    <col min="11009" max="11010" width="0" style="48" hidden="1" customWidth="1"/>
    <col min="11011" max="11012" width="13.140625" style="48" customWidth="1"/>
    <col min="11013" max="11230" width="9.140625" style="48" customWidth="1"/>
    <col min="11231" max="11231" width="4.140625" style="48" customWidth="1"/>
    <col min="11232" max="11232" width="61.85546875" style="48" customWidth="1"/>
    <col min="11233" max="11261" width="14.28515625" style="48"/>
    <col min="11262" max="11262" width="5.28515625" style="48" customWidth="1"/>
    <col min="11263" max="11263" width="77.5703125" style="48" customWidth="1"/>
    <col min="11264" max="11264" width="15.28515625" style="48" customWidth="1"/>
    <col min="11265" max="11266" width="0" style="48" hidden="1" customWidth="1"/>
    <col min="11267" max="11268" width="13.140625" style="48" customWidth="1"/>
    <col min="11269" max="11486" width="9.140625" style="48" customWidth="1"/>
    <col min="11487" max="11487" width="4.140625" style="48" customWidth="1"/>
    <col min="11488" max="11488" width="61.85546875" style="48" customWidth="1"/>
    <col min="11489" max="11517" width="14.28515625" style="48"/>
    <col min="11518" max="11518" width="5.28515625" style="48" customWidth="1"/>
    <col min="11519" max="11519" width="77.5703125" style="48" customWidth="1"/>
    <col min="11520" max="11520" width="15.28515625" style="48" customWidth="1"/>
    <col min="11521" max="11522" width="0" style="48" hidden="1" customWidth="1"/>
    <col min="11523" max="11524" width="13.140625" style="48" customWidth="1"/>
    <col min="11525" max="11742" width="9.140625" style="48" customWidth="1"/>
    <col min="11743" max="11743" width="4.140625" style="48" customWidth="1"/>
    <col min="11744" max="11744" width="61.85546875" style="48" customWidth="1"/>
    <col min="11745" max="11773" width="14.28515625" style="48"/>
    <col min="11774" max="11774" width="5.28515625" style="48" customWidth="1"/>
    <col min="11775" max="11775" width="77.5703125" style="48" customWidth="1"/>
    <col min="11776" max="11776" width="15.28515625" style="48" customWidth="1"/>
    <col min="11777" max="11778" width="0" style="48" hidden="1" customWidth="1"/>
    <col min="11779" max="11780" width="13.140625" style="48" customWidth="1"/>
    <col min="11781" max="11998" width="9.140625" style="48" customWidth="1"/>
    <col min="11999" max="11999" width="4.140625" style="48" customWidth="1"/>
    <col min="12000" max="12000" width="61.85546875" style="48" customWidth="1"/>
    <col min="12001" max="12029" width="14.28515625" style="48"/>
    <col min="12030" max="12030" width="5.28515625" style="48" customWidth="1"/>
    <col min="12031" max="12031" width="77.5703125" style="48" customWidth="1"/>
    <col min="12032" max="12032" width="15.28515625" style="48" customWidth="1"/>
    <col min="12033" max="12034" width="0" style="48" hidden="1" customWidth="1"/>
    <col min="12035" max="12036" width="13.140625" style="48" customWidth="1"/>
    <col min="12037" max="12254" width="9.140625" style="48" customWidth="1"/>
    <col min="12255" max="12255" width="4.140625" style="48" customWidth="1"/>
    <col min="12256" max="12256" width="61.85546875" style="48" customWidth="1"/>
    <col min="12257" max="12285" width="14.28515625" style="48"/>
    <col min="12286" max="12286" width="5.28515625" style="48" customWidth="1"/>
    <col min="12287" max="12287" width="77.5703125" style="48" customWidth="1"/>
    <col min="12288" max="12288" width="15.28515625" style="48" customWidth="1"/>
    <col min="12289" max="12290" width="0" style="48" hidden="1" customWidth="1"/>
    <col min="12291" max="12292" width="13.140625" style="48" customWidth="1"/>
    <col min="12293" max="12510" width="9.140625" style="48" customWidth="1"/>
    <col min="12511" max="12511" width="4.140625" style="48" customWidth="1"/>
    <col min="12512" max="12512" width="61.85546875" style="48" customWidth="1"/>
    <col min="12513" max="12541" width="14.28515625" style="48"/>
    <col min="12542" max="12542" width="5.28515625" style="48" customWidth="1"/>
    <col min="12543" max="12543" width="77.5703125" style="48" customWidth="1"/>
    <col min="12544" max="12544" width="15.28515625" style="48" customWidth="1"/>
    <col min="12545" max="12546" width="0" style="48" hidden="1" customWidth="1"/>
    <col min="12547" max="12548" width="13.140625" style="48" customWidth="1"/>
    <col min="12549" max="12766" width="9.140625" style="48" customWidth="1"/>
    <col min="12767" max="12767" width="4.140625" style="48" customWidth="1"/>
    <col min="12768" max="12768" width="61.85546875" style="48" customWidth="1"/>
    <col min="12769" max="12797" width="14.28515625" style="48"/>
    <col min="12798" max="12798" width="5.28515625" style="48" customWidth="1"/>
    <col min="12799" max="12799" width="77.5703125" style="48" customWidth="1"/>
    <col min="12800" max="12800" width="15.28515625" style="48" customWidth="1"/>
    <col min="12801" max="12802" width="0" style="48" hidden="1" customWidth="1"/>
    <col min="12803" max="12804" width="13.140625" style="48" customWidth="1"/>
    <col min="12805" max="13022" width="9.140625" style="48" customWidth="1"/>
    <col min="13023" max="13023" width="4.140625" style="48" customWidth="1"/>
    <col min="13024" max="13024" width="61.85546875" style="48" customWidth="1"/>
    <col min="13025" max="13053" width="14.28515625" style="48"/>
    <col min="13054" max="13054" width="5.28515625" style="48" customWidth="1"/>
    <col min="13055" max="13055" width="77.5703125" style="48" customWidth="1"/>
    <col min="13056" max="13056" width="15.28515625" style="48" customWidth="1"/>
    <col min="13057" max="13058" width="0" style="48" hidden="1" customWidth="1"/>
    <col min="13059" max="13060" width="13.140625" style="48" customWidth="1"/>
    <col min="13061" max="13278" width="9.140625" style="48" customWidth="1"/>
    <col min="13279" max="13279" width="4.140625" style="48" customWidth="1"/>
    <col min="13280" max="13280" width="61.85546875" style="48" customWidth="1"/>
    <col min="13281" max="13309" width="14.28515625" style="48"/>
    <col min="13310" max="13310" width="5.28515625" style="48" customWidth="1"/>
    <col min="13311" max="13311" width="77.5703125" style="48" customWidth="1"/>
    <col min="13312" max="13312" width="15.28515625" style="48" customWidth="1"/>
    <col min="13313" max="13314" width="0" style="48" hidden="1" customWidth="1"/>
    <col min="13315" max="13316" width="13.140625" style="48" customWidth="1"/>
    <col min="13317" max="13534" width="9.140625" style="48" customWidth="1"/>
    <col min="13535" max="13535" width="4.140625" style="48" customWidth="1"/>
    <col min="13536" max="13536" width="61.85546875" style="48" customWidth="1"/>
    <col min="13537" max="13565" width="14.28515625" style="48"/>
    <col min="13566" max="13566" width="5.28515625" style="48" customWidth="1"/>
    <col min="13567" max="13567" width="77.5703125" style="48" customWidth="1"/>
    <col min="13568" max="13568" width="15.28515625" style="48" customWidth="1"/>
    <col min="13569" max="13570" width="0" style="48" hidden="1" customWidth="1"/>
    <col min="13571" max="13572" width="13.140625" style="48" customWidth="1"/>
    <col min="13573" max="13790" width="9.140625" style="48" customWidth="1"/>
    <col min="13791" max="13791" width="4.140625" style="48" customWidth="1"/>
    <col min="13792" max="13792" width="61.85546875" style="48" customWidth="1"/>
    <col min="13793" max="13821" width="14.28515625" style="48"/>
    <col min="13822" max="13822" width="5.28515625" style="48" customWidth="1"/>
    <col min="13823" max="13823" width="77.5703125" style="48" customWidth="1"/>
    <col min="13824" max="13824" width="15.28515625" style="48" customWidth="1"/>
    <col min="13825" max="13826" width="0" style="48" hidden="1" customWidth="1"/>
    <col min="13827" max="13828" width="13.140625" style="48" customWidth="1"/>
    <col min="13829" max="14046" width="9.140625" style="48" customWidth="1"/>
    <col min="14047" max="14047" width="4.140625" style="48" customWidth="1"/>
    <col min="14048" max="14048" width="61.85546875" style="48" customWidth="1"/>
    <col min="14049" max="14077" width="14.28515625" style="48"/>
    <col min="14078" max="14078" width="5.28515625" style="48" customWidth="1"/>
    <col min="14079" max="14079" width="77.5703125" style="48" customWidth="1"/>
    <col min="14080" max="14080" width="15.28515625" style="48" customWidth="1"/>
    <col min="14081" max="14082" width="0" style="48" hidden="1" customWidth="1"/>
    <col min="14083" max="14084" width="13.140625" style="48" customWidth="1"/>
    <col min="14085" max="14302" width="9.140625" style="48" customWidth="1"/>
    <col min="14303" max="14303" width="4.140625" style="48" customWidth="1"/>
    <col min="14304" max="14304" width="61.85546875" style="48" customWidth="1"/>
    <col min="14305" max="14333" width="14.28515625" style="48"/>
    <col min="14334" max="14334" width="5.28515625" style="48" customWidth="1"/>
    <col min="14335" max="14335" width="77.5703125" style="48" customWidth="1"/>
    <col min="14336" max="14336" width="15.28515625" style="48" customWidth="1"/>
    <col min="14337" max="14338" width="0" style="48" hidden="1" customWidth="1"/>
    <col min="14339" max="14340" width="13.140625" style="48" customWidth="1"/>
    <col min="14341" max="14558" width="9.140625" style="48" customWidth="1"/>
    <col min="14559" max="14559" width="4.140625" style="48" customWidth="1"/>
    <col min="14560" max="14560" width="61.85546875" style="48" customWidth="1"/>
    <col min="14561" max="14589" width="14.28515625" style="48"/>
    <col min="14590" max="14590" width="5.28515625" style="48" customWidth="1"/>
    <col min="14591" max="14591" width="77.5703125" style="48" customWidth="1"/>
    <col min="14592" max="14592" width="15.28515625" style="48" customWidth="1"/>
    <col min="14593" max="14594" width="0" style="48" hidden="1" customWidth="1"/>
    <col min="14595" max="14596" width="13.140625" style="48" customWidth="1"/>
    <col min="14597" max="14814" width="9.140625" style="48" customWidth="1"/>
    <col min="14815" max="14815" width="4.140625" style="48" customWidth="1"/>
    <col min="14816" max="14816" width="61.85546875" style="48" customWidth="1"/>
    <col min="14817" max="14845" width="14.28515625" style="48"/>
    <col min="14846" max="14846" width="5.28515625" style="48" customWidth="1"/>
    <col min="14847" max="14847" width="77.5703125" style="48" customWidth="1"/>
    <col min="14848" max="14848" width="15.28515625" style="48" customWidth="1"/>
    <col min="14849" max="14850" width="0" style="48" hidden="1" customWidth="1"/>
    <col min="14851" max="14852" width="13.140625" style="48" customWidth="1"/>
    <col min="14853" max="15070" width="9.140625" style="48" customWidth="1"/>
    <col min="15071" max="15071" width="4.140625" style="48" customWidth="1"/>
    <col min="15072" max="15072" width="61.85546875" style="48" customWidth="1"/>
    <col min="15073" max="15101" width="14.28515625" style="48"/>
    <col min="15102" max="15102" width="5.28515625" style="48" customWidth="1"/>
    <col min="15103" max="15103" width="77.5703125" style="48" customWidth="1"/>
    <col min="15104" max="15104" width="15.28515625" style="48" customWidth="1"/>
    <col min="15105" max="15106" width="0" style="48" hidden="1" customWidth="1"/>
    <col min="15107" max="15108" width="13.140625" style="48" customWidth="1"/>
    <col min="15109" max="15326" width="9.140625" style="48" customWidth="1"/>
    <col min="15327" max="15327" width="4.140625" style="48" customWidth="1"/>
    <col min="15328" max="15328" width="61.85546875" style="48" customWidth="1"/>
    <col min="15329" max="15357" width="14.28515625" style="48"/>
    <col min="15358" max="15358" width="5.28515625" style="48" customWidth="1"/>
    <col min="15359" max="15359" width="77.5703125" style="48" customWidth="1"/>
    <col min="15360" max="15360" width="15.28515625" style="48" customWidth="1"/>
    <col min="15361" max="15362" width="0" style="48" hidden="1" customWidth="1"/>
    <col min="15363" max="15364" width="13.140625" style="48" customWidth="1"/>
    <col min="15365" max="15582" width="9.140625" style="48" customWidth="1"/>
    <col min="15583" max="15583" width="4.140625" style="48" customWidth="1"/>
    <col min="15584" max="15584" width="61.85546875" style="48" customWidth="1"/>
    <col min="15585" max="15613" width="14.28515625" style="48"/>
    <col min="15614" max="15614" width="5.28515625" style="48" customWidth="1"/>
    <col min="15615" max="15615" width="77.5703125" style="48" customWidth="1"/>
    <col min="15616" max="15616" width="15.28515625" style="48" customWidth="1"/>
    <col min="15617" max="15618" width="0" style="48" hidden="1" customWidth="1"/>
    <col min="15619" max="15620" width="13.140625" style="48" customWidth="1"/>
    <col min="15621" max="15838" width="9.140625" style="48" customWidth="1"/>
    <col min="15839" max="15839" width="4.140625" style="48" customWidth="1"/>
    <col min="15840" max="15840" width="61.85546875" style="48" customWidth="1"/>
    <col min="15841" max="15869" width="14.28515625" style="48"/>
    <col min="15870" max="15870" width="5.28515625" style="48" customWidth="1"/>
    <col min="15871" max="15871" width="77.5703125" style="48" customWidth="1"/>
    <col min="15872" max="15872" width="15.28515625" style="48" customWidth="1"/>
    <col min="15873" max="15874" width="0" style="48" hidden="1" customWidth="1"/>
    <col min="15875" max="15876" width="13.140625" style="48" customWidth="1"/>
    <col min="15877" max="16094" width="9.140625" style="48" customWidth="1"/>
    <col min="16095" max="16095" width="4.140625" style="48" customWidth="1"/>
    <col min="16096" max="16096" width="61.85546875" style="48" customWidth="1"/>
    <col min="16097" max="16125" width="14.28515625" style="48"/>
    <col min="16126" max="16126" width="5.28515625" style="48" customWidth="1"/>
    <col min="16127" max="16127" width="77.5703125" style="48" customWidth="1"/>
    <col min="16128" max="16128" width="15.28515625" style="48" customWidth="1"/>
    <col min="16129" max="16130" width="0" style="48" hidden="1" customWidth="1"/>
    <col min="16131" max="16132" width="13.140625" style="48" customWidth="1"/>
    <col min="16133" max="16350" width="9.140625" style="48" customWidth="1"/>
    <col min="16351" max="16351" width="4.140625" style="48" customWidth="1"/>
    <col min="16352" max="16352" width="61.85546875" style="48" customWidth="1"/>
    <col min="16353" max="16384" width="14.28515625" style="48"/>
  </cols>
  <sheetData>
    <row r="1" spans="1:7" ht="19.5" customHeight="1">
      <c r="A1" s="312" t="s">
        <v>165</v>
      </c>
      <c r="B1" s="312"/>
      <c r="C1" s="312"/>
      <c r="D1" s="312"/>
      <c r="E1" s="312"/>
      <c r="F1" s="312"/>
      <c r="G1" s="312"/>
    </row>
    <row r="2" spans="1:7" ht="13.5" customHeight="1">
      <c r="A2" s="49"/>
      <c r="B2" s="49"/>
    </row>
    <row r="3" spans="1:7" s="50" customFormat="1" ht="6" customHeight="1">
      <c r="A3" s="315"/>
      <c r="B3" s="315"/>
    </row>
    <row r="4" spans="1:7" s="50" customFormat="1" ht="60.75" customHeight="1">
      <c r="A4" s="311" t="s">
        <v>298</v>
      </c>
      <c r="B4" s="311"/>
      <c r="C4" s="311"/>
      <c r="D4" s="311"/>
      <c r="E4" s="311"/>
      <c r="F4" s="311"/>
      <c r="G4" s="311"/>
    </row>
    <row r="5" spans="1:7" s="50" customFormat="1" ht="20.25" customHeight="1">
      <c r="A5" s="311"/>
      <c r="B5" s="311"/>
    </row>
    <row r="6" spans="1:7" s="57" customFormat="1" ht="24.75" customHeight="1">
      <c r="A6" s="316" t="s">
        <v>166</v>
      </c>
      <c r="B6" s="317" t="s">
        <v>167</v>
      </c>
      <c r="C6" s="313" t="s">
        <v>168</v>
      </c>
      <c r="D6" s="313" t="s">
        <v>168</v>
      </c>
      <c r="E6" s="313" t="s">
        <v>168</v>
      </c>
      <c r="F6" s="313" t="s">
        <v>296</v>
      </c>
      <c r="G6" s="313" t="s">
        <v>297</v>
      </c>
    </row>
    <row r="7" spans="1:7" s="57" customFormat="1" ht="24.75" customHeight="1">
      <c r="A7" s="316"/>
      <c r="B7" s="317"/>
      <c r="C7" s="313"/>
      <c r="D7" s="313"/>
      <c r="E7" s="313"/>
      <c r="F7" s="313"/>
      <c r="G7" s="313"/>
    </row>
    <row r="8" spans="1:7" s="57" customFormat="1" ht="17.45" customHeight="1">
      <c r="A8" s="316"/>
      <c r="B8" s="318"/>
      <c r="C8" s="314"/>
      <c r="D8" s="314"/>
      <c r="E8" s="314"/>
      <c r="F8" s="314"/>
      <c r="G8" s="314"/>
    </row>
    <row r="9" spans="1:7">
      <c r="A9" s="51">
        <v>1</v>
      </c>
      <c r="B9" s="51">
        <v>2</v>
      </c>
      <c r="C9" s="52">
        <v>4</v>
      </c>
      <c r="D9" s="52">
        <v>5</v>
      </c>
      <c r="E9" s="52">
        <v>3</v>
      </c>
      <c r="F9" s="52">
        <v>4</v>
      </c>
      <c r="G9" s="52">
        <v>5</v>
      </c>
    </row>
    <row r="10" spans="1:7" ht="27.6" customHeight="1">
      <c r="A10" s="51">
        <v>1</v>
      </c>
      <c r="B10" s="53" t="s">
        <v>169</v>
      </c>
      <c r="C10" s="52"/>
      <c r="D10" s="52"/>
      <c r="E10" s="52">
        <f>F10+G10</f>
        <v>5720160</v>
      </c>
      <c r="F10" s="52">
        <f>'1950_БР'!G73</f>
        <v>3892320</v>
      </c>
      <c r="G10" s="52">
        <f>'1950_БР'!G115</f>
        <v>1827840</v>
      </c>
    </row>
    <row r="11" spans="1:7" ht="36" customHeight="1">
      <c r="A11" s="51">
        <v>2</v>
      </c>
      <c r="B11" s="53" t="s">
        <v>170</v>
      </c>
      <c r="C11" s="52">
        <f>'[2]210_БР'!H124</f>
        <v>0</v>
      </c>
      <c r="D11" s="52">
        <f>'[2]210_БР'!I124</f>
        <v>0</v>
      </c>
      <c r="E11" s="52">
        <f t="shared" ref="E11:E18" si="0">F11+G11</f>
        <v>45094294.590449996</v>
      </c>
      <c r="F11" s="52">
        <f>'1950_БР'!G66</f>
        <v>37251570.550949998</v>
      </c>
      <c r="G11" s="52">
        <f>'1950_БР'!G109</f>
        <v>7842724.0395</v>
      </c>
    </row>
    <row r="12" spans="1:7" ht="36" customHeight="1">
      <c r="A12" s="51">
        <v>3</v>
      </c>
      <c r="B12" s="53" t="s">
        <v>171</v>
      </c>
      <c r="C12" s="52">
        <f>'[2]210_БР'!H18</f>
        <v>0</v>
      </c>
      <c r="D12" s="52">
        <f>'[2]210_БР'!I18</f>
        <v>0</v>
      </c>
      <c r="E12" s="52">
        <f t="shared" si="0"/>
        <v>5799701.3661200004</v>
      </c>
      <c r="F12" s="52">
        <f>'1950_БР'!G18</f>
        <v>4768776.8600200005</v>
      </c>
      <c r="G12" s="52">
        <f>'1950_БР'!G80</f>
        <v>1030924.5061</v>
      </c>
    </row>
    <row r="13" spans="1:7" ht="27.6" customHeight="1">
      <c r="A13" s="51">
        <v>4</v>
      </c>
      <c r="B13" s="53" t="s">
        <v>172</v>
      </c>
      <c r="C13" s="52">
        <f>'[2]210_БР'!H41</f>
        <v>0</v>
      </c>
      <c r="D13" s="52">
        <f>'[2]210_БР'!I41</f>
        <v>0</v>
      </c>
      <c r="E13" s="52">
        <f t="shared" si="0"/>
        <v>139358.80170999997</v>
      </c>
      <c r="F13" s="52">
        <f>'1950_БР'!G29</f>
        <v>120986.67820999998</v>
      </c>
      <c r="G13" s="52">
        <f>'1950_БР'!G88</f>
        <v>18372.123499999998</v>
      </c>
    </row>
    <row r="14" spans="1:7" s="57" customFormat="1" ht="27.6" customHeight="1">
      <c r="A14" s="54">
        <v>5</v>
      </c>
      <c r="B14" s="55" t="s">
        <v>173</v>
      </c>
      <c r="C14" s="56">
        <f>SUM(C10:C13)</f>
        <v>0</v>
      </c>
      <c r="D14" s="56">
        <f>SUM(D10:D13)</f>
        <v>0</v>
      </c>
      <c r="E14" s="204">
        <f t="shared" si="0"/>
        <v>56753514.758280002</v>
      </c>
      <c r="F14" s="56">
        <f t="shared" ref="F14:G14" si="1">SUM(F10:F13)</f>
        <v>46033654.08918</v>
      </c>
      <c r="G14" s="56">
        <f t="shared" si="1"/>
        <v>10719860.669100001</v>
      </c>
    </row>
    <row r="15" spans="1:7" ht="27.6" customHeight="1">
      <c r="A15" s="51">
        <v>6</v>
      </c>
      <c r="B15" s="53" t="s">
        <v>174</v>
      </c>
      <c r="C15" s="52">
        <f>SUM(C11:C13)*18.11%</f>
        <v>0</v>
      </c>
      <c r="D15" s="52">
        <f>SUM(D11:D13)*18.11%</f>
        <v>0</v>
      </c>
      <c r="E15" s="52">
        <f t="shared" si="0"/>
        <v>9242140.5467245076</v>
      </c>
      <c r="F15" s="52">
        <f t="shared" ref="F15:G15" si="2">SUM(F11:F13)*18.11%</f>
        <v>7631795.6035504974</v>
      </c>
      <c r="G15" s="52">
        <f t="shared" si="2"/>
        <v>1610344.9431740101</v>
      </c>
    </row>
    <row r="16" spans="1:7" s="57" customFormat="1" ht="27.6" customHeight="1">
      <c r="A16" s="54">
        <v>9</v>
      </c>
      <c r="B16" s="55" t="s">
        <v>175</v>
      </c>
      <c r="C16" s="56">
        <f>SUM(C14:C15)</f>
        <v>0</v>
      </c>
      <c r="D16" s="56">
        <f>SUM(D14:D15)</f>
        <v>0</v>
      </c>
      <c r="E16" s="204">
        <f t="shared" si="0"/>
        <v>65995655.305004515</v>
      </c>
      <c r="F16" s="56">
        <f t="shared" ref="F16:G16" si="3">SUM(F14:F15)</f>
        <v>53665449.692730501</v>
      </c>
      <c r="G16" s="56">
        <f t="shared" si="3"/>
        <v>12330205.612274012</v>
      </c>
    </row>
    <row r="17" spans="1:7" ht="27.6" customHeight="1">
      <c r="A17" s="51">
        <v>10</v>
      </c>
      <c r="B17" s="53" t="s">
        <v>261</v>
      </c>
      <c r="C17" s="52">
        <f>C16*20%</f>
        <v>0</v>
      </c>
      <c r="D17" s="52">
        <f>D16*20%</f>
        <v>0</v>
      </c>
      <c r="E17" s="52">
        <f t="shared" si="0"/>
        <v>9899348.2957506776</v>
      </c>
      <c r="F17" s="52">
        <f>F16*15%</f>
        <v>8049817.453909575</v>
      </c>
      <c r="G17" s="52">
        <f t="shared" ref="G17" si="4">G16*15%</f>
        <v>1849530.8418411016</v>
      </c>
    </row>
    <row r="18" spans="1:7" ht="27.6" customHeight="1">
      <c r="A18" s="54">
        <v>11</v>
      </c>
      <c r="B18" s="55" t="s">
        <v>176</v>
      </c>
      <c r="C18" s="56">
        <f>(SUM(C16:C17))+1</f>
        <v>1</v>
      </c>
      <c r="D18" s="56">
        <f>(SUM(D16:D17))+1</f>
        <v>1</v>
      </c>
      <c r="E18" s="204">
        <f t="shared" si="0"/>
        <v>75895003.600755185</v>
      </c>
      <c r="F18" s="56">
        <f t="shared" ref="F18:G18" si="5">(SUM(F16:F17))</f>
        <v>61715267.146640077</v>
      </c>
      <c r="G18" s="56">
        <f t="shared" si="5"/>
        <v>14179736.454115113</v>
      </c>
    </row>
    <row r="19" spans="1:7" s="60" customFormat="1" ht="27.6" customHeight="1">
      <c r="A19" s="58"/>
      <c r="B19" s="59"/>
      <c r="F19" s="61"/>
    </row>
    <row r="20" spans="1:7" s="60" customFormat="1" ht="27.6" customHeight="1">
      <c r="A20" s="58"/>
      <c r="B20" s="59"/>
    </row>
    <row r="21" spans="1:7">
      <c r="A21" s="62"/>
      <c r="B21" s="63" t="s">
        <v>177</v>
      </c>
    </row>
    <row r="22" spans="1:7">
      <c r="B22" s="65"/>
    </row>
    <row r="23" spans="1:7">
      <c r="B23" s="65"/>
    </row>
  </sheetData>
  <mergeCells count="11">
    <mergeCell ref="A4:G4"/>
    <mergeCell ref="A1:G1"/>
    <mergeCell ref="F6:F8"/>
    <mergeCell ref="G6:G8"/>
    <mergeCell ref="A3:B3"/>
    <mergeCell ref="A5:B5"/>
    <mergeCell ref="A6:A8"/>
    <mergeCell ref="B6:B8"/>
    <mergeCell ref="C6:C8"/>
    <mergeCell ref="D6:D8"/>
    <mergeCell ref="E6:E8"/>
  </mergeCells>
  <pageMargins left="0.65" right="0.35" top="0.74803149606299213" bottom="0.74803149606299213" header="0.31496062992125984" footer="0.31496062992125984"/>
  <pageSetup paperSize="9" scale="8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A14" sqref="A14:I14"/>
    </sheetView>
  </sheetViews>
  <sheetFormatPr defaultColWidth="8.85546875" defaultRowHeight="15"/>
  <cols>
    <col min="1" max="8" width="8.85546875" style="109"/>
    <col min="9" max="9" width="24.140625" style="109" customWidth="1"/>
    <col min="10" max="264" width="8.85546875" style="109"/>
    <col min="265" max="265" width="24.140625" style="109" customWidth="1"/>
    <col min="266" max="520" width="8.85546875" style="109"/>
    <col min="521" max="521" width="24.140625" style="109" customWidth="1"/>
    <col min="522" max="776" width="8.85546875" style="109"/>
    <col min="777" max="777" width="24.140625" style="109" customWidth="1"/>
    <col min="778" max="1032" width="8.85546875" style="109"/>
    <col min="1033" max="1033" width="24.140625" style="109" customWidth="1"/>
    <col min="1034" max="1288" width="8.85546875" style="109"/>
    <col min="1289" max="1289" width="24.140625" style="109" customWidth="1"/>
    <col min="1290" max="1544" width="8.85546875" style="109"/>
    <col min="1545" max="1545" width="24.140625" style="109" customWidth="1"/>
    <col min="1546" max="1800" width="8.85546875" style="109"/>
    <col min="1801" max="1801" width="24.140625" style="109" customWidth="1"/>
    <col min="1802" max="2056" width="8.85546875" style="109"/>
    <col min="2057" max="2057" width="24.140625" style="109" customWidth="1"/>
    <col min="2058" max="2312" width="8.85546875" style="109"/>
    <col min="2313" max="2313" width="24.140625" style="109" customWidth="1"/>
    <col min="2314" max="2568" width="8.85546875" style="109"/>
    <col min="2569" max="2569" width="24.140625" style="109" customWidth="1"/>
    <col min="2570" max="2824" width="8.85546875" style="109"/>
    <col min="2825" max="2825" width="24.140625" style="109" customWidth="1"/>
    <col min="2826" max="3080" width="8.85546875" style="109"/>
    <col min="3081" max="3081" width="24.140625" style="109" customWidth="1"/>
    <col min="3082" max="3336" width="8.85546875" style="109"/>
    <col min="3337" max="3337" width="24.140625" style="109" customWidth="1"/>
    <col min="3338" max="3592" width="8.85546875" style="109"/>
    <col min="3593" max="3593" width="24.140625" style="109" customWidth="1"/>
    <col min="3594" max="3848" width="8.85546875" style="109"/>
    <col min="3849" max="3849" width="24.140625" style="109" customWidth="1"/>
    <col min="3850" max="4104" width="8.85546875" style="109"/>
    <col min="4105" max="4105" width="24.140625" style="109" customWidth="1"/>
    <col min="4106" max="4360" width="8.85546875" style="109"/>
    <col min="4361" max="4361" width="24.140625" style="109" customWidth="1"/>
    <col min="4362" max="4616" width="8.85546875" style="109"/>
    <col min="4617" max="4617" width="24.140625" style="109" customWidth="1"/>
    <col min="4618" max="4872" width="8.85546875" style="109"/>
    <col min="4873" max="4873" width="24.140625" style="109" customWidth="1"/>
    <col min="4874" max="5128" width="8.85546875" style="109"/>
    <col min="5129" max="5129" width="24.140625" style="109" customWidth="1"/>
    <col min="5130" max="5384" width="8.85546875" style="109"/>
    <col min="5385" max="5385" width="24.140625" style="109" customWidth="1"/>
    <col min="5386" max="5640" width="8.85546875" style="109"/>
    <col min="5641" max="5641" width="24.140625" style="109" customWidth="1"/>
    <col min="5642" max="5896" width="8.85546875" style="109"/>
    <col min="5897" max="5897" width="24.140625" style="109" customWidth="1"/>
    <col min="5898" max="6152" width="8.85546875" style="109"/>
    <col min="6153" max="6153" width="24.140625" style="109" customWidth="1"/>
    <col min="6154" max="6408" width="8.85546875" style="109"/>
    <col min="6409" max="6409" width="24.140625" style="109" customWidth="1"/>
    <col min="6410" max="6664" width="8.85546875" style="109"/>
    <col min="6665" max="6665" width="24.140625" style="109" customWidth="1"/>
    <col min="6666" max="6920" width="8.85546875" style="109"/>
    <col min="6921" max="6921" width="24.140625" style="109" customWidth="1"/>
    <col min="6922" max="7176" width="8.85546875" style="109"/>
    <col min="7177" max="7177" width="24.140625" style="109" customWidth="1"/>
    <col min="7178" max="7432" width="8.85546875" style="109"/>
    <col min="7433" max="7433" width="24.140625" style="109" customWidth="1"/>
    <col min="7434" max="7688" width="8.85546875" style="109"/>
    <col min="7689" max="7689" width="24.140625" style="109" customWidth="1"/>
    <col min="7690" max="7944" width="8.85546875" style="109"/>
    <col min="7945" max="7945" width="24.140625" style="109" customWidth="1"/>
    <col min="7946" max="8200" width="8.85546875" style="109"/>
    <col min="8201" max="8201" width="24.140625" style="109" customWidth="1"/>
    <col min="8202" max="8456" width="8.85546875" style="109"/>
    <col min="8457" max="8457" width="24.140625" style="109" customWidth="1"/>
    <col min="8458" max="8712" width="8.85546875" style="109"/>
    <col min="8713" max="8713" width="24.140625" style="109" customWidth="1"/>
    <col min="8714" max="8968" width="8.85546875" style="109"/>
    <col min="8969" max="8969" width="24.140625" style="109" customWidth="1"/>
    <col min="8970" max="9224" width="8.85546875" style="109"/>
    <col min="9225" max="9225" width="24.140625" style="109" customWidth="1"/>
    <col min="9226" max="9480" width="8.85546875" style="109"/>
    <col min="9481" max="9481" width="24.140625" style="109" customWidth="1"/>
    <col min="9482" max="9736" width="8.85546875" style="109"/>
    <col min="9737" max="9737" width="24.140625" style="109" customWidth="1"/>
    <col min="9738" max="9992" width="8.85546875" style="109"/>
    <col min="9993" max="9993" width="24.140625" style="109" customWidth="1"/>
    <col min="9994" max="10248" width="8.85546875" style="109"/>
    <col min="10249" max="10249" width="24.140625" style="109" customWidth="1"/>
    <col min="10250" max="10504" width="8.85546875" style="109"/>
    <col min="10505" max="10505" width="24.140625" style="109" customWidth="1"/>
    <col min="10506" max="10760" width="8.85546875" style="109"/>
    <col min="10761" max="10761" width="24.140625" style="109" customWidth="1"/>
    <col min="10762" max="11016" width="8.85546875" style="109"/>
    <col min="11017" max="11017" width="24.140625" style="109" customWidth="1"/>
    <col min="11018" max="11272" width="8.85546875" style="109"/>
    <col min="11273" max="11273" width="24.140625" style="109" customWidth="1"/>
    <col min="11274" max="11528" width="8.85546875" style="109"/>
    <col min="11529" max="11529" width="24.140625" style="109" customWidth="1"/>
    <col min="11530" max="11784" width="8.85546875" style="109"/>
    <col min="11785" max="11785" width="24.140625" style="109" customWidth="1"/>
    <col min="11786" max="12040" width="8.85546875" style="109"/>
    <col min="12041" max="12041" width="24.140625" style="109" customWidth="1"/>
    <col min="12042" max="12296" width="8.85546875" style="109"/>
    <col min="12297" max="12297" width="24.140625" style="109" customWidth="1"/>
    <col min="12298" max="12552" width="8.85546875" style="109"/>
    <col min="12553" max="12553" width="24.140625" style="109" customWidth="1"/>
    <col min="12554" max="12808" width="8.85546875" style="109"/>
    <col min="12809" max="12809" width="24.140625" style="109" customWidth="1"/>
    <col min="12810" max="13064" width="8.85546875" style="109"/>
    <col min="13065" max="13065" width="24.140625" style="109" customWidth="1"/>
    <col min="13066" max="13320" width="8.85546875" style="109"/>
    <col min="13321" max="13321" width="24.140625" style="109" customWidth="1"/>
    <col min="13322" max="13576" width="8.85546875" style="109"/>
    <col min="13577" max="13577" width="24.140625" style="109" customWidth="1"/>
    <col min="13578" max="13832" width="8.85546875" style="109"/>
    <col min="13833" max="13833" width="24.140625" style="109" customWidth="1"/>
    <col min="13834" max="14088" width="8.85546875" style="109"/>
    <col min="14089" max="14089" width="24.140625" style="109" customWidth="1"/>
    <col min="14090" max="14344" width="8.85546875" style="109"/>
    <col min="14345" max="14345" width="24.140625" style="109" customWidth="1"/>
    <col min="14346" max="14600" width="8.85546875" style="109"/>
    <col min="14601" max="14601" width="24.140625" style="109" customWidth="1"/>
    <col min="14602" max="14856" width="8.85546875" style="109"/>
    <col min="14857" max="14857" width="24.140625" style="109" customWidth="1"/>
    <col min="14858" max="15112" width="8.85546875" style="109"/>
    <col min="15113" max="15113" width="24.140625" style="109" customWidth="1"/>
    <col min="15114" max="15368" width="8.85546875" style="109"/>
    <col min="15369" max="15369" width="24.140625" style="109" customWidth="1"/>
    <col min="15370" max="15624" width="8.85546875" style="109"/>
    <col min="15625" max="15625" width="24.140625" style="109" customWidth="1"/>
    <col min="15626" max="15880" width="8.85546875" style="109"/>
    <col min="15881" max="15881" width="24.140625" style="109" customWidth="1"/>
    <col min="15882" max="16136" width="8.85546875" style="109"/>
    <col min="16137" max="16137" width="24.140625" style="109" customWidth="1"/>
    <col min="16138" max="16384" width="8.85546875" style="109"/>
  </cols>
  <sheetData>
    <row r="1" spans="1:9" s="69" customFormat="1" ht="15.75" thickTop="1">
      <c r="A1" s="66"/>
      <c r="B1" s="67"/>
      <c r="C1" s="67"/>
      <c r="D1" s="67"/>
      <c r="E1" s="67"/>
      <c r="F1" s="67"/>
      <c r="G1" s="67"/>
      <c r="H1" s="67"/>
      <c r="I1" s="68"/>
    </row>
    <row r="2" spans="1:9" s="70" customFormat="1" ht="57" customHeight="1">
      <c r="A2" s="333" t="s">
        <v>178</v>
      </c>
      <c r="B2" s="334"/>
      <c r="C2" s="334"/>
      <c r="D2" s="334"/>
      <c r="E2" s="334"/>
      <c r="F2" s="334"/>
      <c r="G2" s="334"/>
      <c r="H2" s="334"/>
      <c r="I2" s="335"/>
    </row>
    <row r="3" spans="1:9" s="69" customFormat="1">
      <c r="A3" s="71"/>
      <c r="I3" s="72"/>
    </row>
    <row r="4" spans="1:9" s="69" customFormat="1">
      <c r="A4" s="71"/>
      <c r="I4" s="72"/>
    </row>
    <row r="5" spans="1:9" s="69" customFormat="1">
      <c r="A5" s="71"/>
      <c r="I5" s="72"/>
    </row>
    <row r="6" spans="1:9" s="69" customFormat="1">
      <c r="A6" s="71"/>
      <c r="I6" s="72"/>
    </row>
    <row r="7" spans="1:9" s="69" customFormat="1">
      <c r="A7" s="71"/>
      <c r="I7" s="72"/>
    </row>
    <row r="8" spans="1:9" s="69" customFormat="1">
      <c r="A8" s="71"/>
      <c r="I8" s="72"/>
    </row>
    <row r="9" spans="1:9" s="69" customFormat="1">
      <c r="A9" s="71"/>
      <c r="I9" s="72"/>
    </row>
    <row r="10" spans="1:9" s="69" customFormat="1">
      <c r="A10" s="71"/>
      <c r="I10" s="72"/>
    </row>
    <row r="11" spans="1:9" s="69" customFormat="1">
      <c r="A11" s="71"/>
      <c r="I11" s="72"/>
    </row>
    <row r="12" spans="1:9" s="69" customFormat="1" ht="33">
      <c r="A12" s="336" t="s">
        <v>179</v>
      </c>
      <c r="B12" s="337"/>
      <c r="C12" s="337"/>
      <c r="D12" s="337"/>
      <c r="E12" s="337"/>
      <c r="F12" s="337"/>
      <c r="G12" s="337"/>
      <c r="H12" s="337"/>
      <c r="I12" s="338"/>
    </row>
    <row r="13" spans="1:9" s="69" customFormat="1" ht="11.25" customHeight="1">
      <c r="A13" s="71"/>
      <c r="I13" s="72"/>
    </row>
    <row r="14" spans="1:9" s="69" customFormat="1" ht="112.15" customHeight="1">
      <c r="A14" s="339" t="s">
        <v>298</v>
      </c>
      <c r="B14" s="340"/>
      <c r="C14" s="340"/>
      <c r="D14" s="340"/>
      <c r="E14" s="340"/>
      <c r="F14" s="340"/>
      <c r="G14" s="340"/>
      <c r="H14" s="340"/>
      <c r="I14" s="341"/>
    </row>
    <row r="15" spans="1:9" s="69" customFormat="1" ht="36" customHeight="1">
      <c r="A15" s="342"/>
      <c r="B15" s="343"/>
      <c r="C15" s="343"/>
      <c r="D15" s="343"/>
      <c r="E15" s="343"/>
      <c r="F15" s="343"/>
      <c r="G15" s="343"/>
      <c r="H15" s="343"/>
      <c r="I15" s="344"/>
    </row>
    <row r="16" spans="1:9" s="69" customFormat="1">
      <c r="A16" s="73"/>
      <c r="B16" s="74"/>
      <c r="C16" s="74"/>
      <c r="D16" s="74"/>
      <c r="E16" s="74"/>
      <c r="F16" s="74"/>
      <c r="G16" s="74"/>
      <c r="H16" s="74"/>
      <c r="I16" s="75"/>
    </row>
    <row r="17" spans="1:10" s="69" customFormat="1" ht="26.25" customHeight="1">
      <c r="A17" s="345" t="s">
        <v>180</v>
      </c>
      <c r="B17" s="346"/>
      <c r="C17" s="346"/>
      <c r="D17" s="346"/>
      <c r="E17" s="346"/>
      <c r="F17" s="346"/>
      <c r="G17" s="346"/>
      <c r="H17" s="346"/>
      <c r="I17" s="347"/>
    </row>
    <row r="18" spans="1:10" s="69" customFormat="1">
      <c r="A18" s="73"/>
      <c r="B18" s="74"/>
      <c r="C18" s="74"/>
      <c r="D18" s="74"/>
      <c r="E18" s="74"/>
      <c r="F18" s="74"/>
      <c r="G18" s="74"/>
      <c r="H18" s="74"/>
      <c r="I18" s="75"/>
    </row>
    <row r="19" spans="1:10" s="69" customFormat="1">
      <c r="A19" s="73"/>
      <c r="B19" s="74"/>
      <c r="C19" s="74"/>
      <c r="D19" s="74"/>
      <c r="E19" s="74"/>
      <c r="F19" s="74"/>
      <c r="G19" s="74"/>
      <c r="H19" s="74"/>
      <c r="I19" s="75"/>
    </row>
    <row r="20" spans="1:10" s="69" customFormat="1" ht="17.25" customHeight="1">
      <c r="A20" s="322" t="s">
        <v>181</v>
      </c>
      <c r="B20" s="323"/>
      <c r="C20" s="323"/>
      <c r="D20" s="323"/>
      <c r="E20" s="323"/>
      <c r="F20" s="323"/>
      <c r="G20" s="323"/>
      <c r="H20" s="323"/>
      <c r="I20" s="324"/>
    </row>
    <row r="21" spans="1:10" s="69" customFormat="1" ht="17.25" customHeight="1">
      <c r="A21" s="322" t="s">
        <v>157</v>
      </c>
      <c r="B21" s="323"/>
      <c r="C21" s="323"/>
      <c r="D21" s="323"/>
      <c r="E21" s="323"/>
      <c r="F21" s="323"/>
      <c r="G21" s="323"/>
      <c r="H21" s="323"/>
      <c r="I21" s="324"/>
    </row>
    <row r="22" spans="1:10" s="69" customFormat="1" ht="17.25" customHeight="1">
      <c r="A22" s="322" t="s">
        <v>182</v>
      </c>
      <c r="B22" s="323"/>
      <c r="C22" s="323"/>
      <c r="D22" s="323"/>
      <c r="E22" s="323"/>
      <c r="F22" s="323"/>
      <c r="G22" s="323"/>
      <c r="H22" s="323"/>
      <c r="I22" s="324"/>
    </row>
    <row r="23" spans="1:10" s="69" customFormat="1" ht="17.25" customHeight="1">
      <c r="A23" s="325"/>
      <c r="B23" s="326"/>
      <c r="C23" s="326"/>
      <c r="D23" s="326"/>
      <c r="E23" s="326"/>
      <c r="F23" s="326"/>
      <c r="G23" s="326"/>
      <c r="H23" s="326"/>
      <c r="I23" s="327"/>
      <c r="J23" s="76"/>
    </row>
    <row r="24" spans="1:10" s="69" customFormat="1">
      <c r="A24" s="77"/>
      <c r="B24" s="78"/>
      <c r="C24" s="78"/>
      <c r="D24" s="78"/>
      <c r="E24" s="78"/>
      <c r="F24" s="78"/>
      <c r="G24" s="78"/>
      <c r="H24" s="78"/>
      <c r="I24" s="79"/>
    </row>
    <row r="25" spans="1:10" s="69" customFormat="1" ht="15.75">
      <c r="A25" s="328"/>
      <c r="B25" s="329"/>
      <c r="C25" s="329"/>
      <c r="D25" s="329"/>
      <c r="E25" s="329"/>
      <c r="F25" s="329"/>
      <c r="G25" s="329"/>
      <c r="H25" s="329"/>
      <c r="I25" s="330"/>
    </row>
    <row r="26" spans="1:10" s="69" customFormat="1">
      <c r="A26" s="80"/>
      <c r="B26" s="81"/>
      <c r="C26" s="81"/>
      <c r="D26" s="81"/>
      <c r="E26" s="81"/>
      <c r="F26" s="81"/>
      <c r="G26" s="81"/>
      <c r="H26" s="81"/>
      <c r="I26" s="82"/>
    </row>
    <row r="27" spans="1:10" s="69" customFormat="1">
      <c r="A27" s="80"/>
      <c r="B27" s="81"/>
      <c r="C27" s="81"/>
      <c r="D27" s="81"/>
      <c r="E27" s="81"/>
      <c r="F27" s="81"/>
      <c r="G27" s="81"/>
      <c r="H27" s="81"/>
      <c r="I27" s="82"/>
    </row>
    <row r="28" spans="1:10" s="69" customFormat="1">
      <c r="A28" s="83"/>
      <c r="B28" s="84"/>
      <c r="C28" s="84"/>
      <c r="D28" s="84"/>
      <c r="E28" s="84"/>
      <c r="F28" s="84"/>
      <c r="G28" s="84"/>
      <c r="H28" s="84"/>
      <c r="I28" s="85"/>
    </row>
    <row r="29" spans="1:10" s="69" customFormat="1">
      <c r="A29" s="83"/>
      <c r="B29" s="84"/>
      <c r="C29" s="84"/>
      <c r="D29" s="84"/>
      <c r="E29" s="84"/>
      <c r="F29" s="84"/>
      <c r="G29" s="84"/>
      <c r="H29" s="84"/>
      <c r="I29" s="85"/>
    </row>
    <row r="30" spans="1:10" s="69" customFormat="1">
      <c r="A30" s="86"/>
      <c r="B30" s="87"/>
      <c r="C30" s="87"/>
      <c r="D30" s="87"/>
      <c r="E30" s="87"/>
      <c r="F30" s="87"/>
      <c r="G30" s="87"/>
      <c r="H30" s="87"/>
      <c r="I30" s="88"/>
    </row>
    <row r="31" spans="1:10" s="69" customFormat="1">
      <c r="A31" s="89"/>
      <c r="B31" s="90"/>
      <c r="C31" s="90"/>
      <c r="D31" s="90"/>
      <c r="E31" s="90"/>
      <c r="F31" s="90"/>
      <c r="G31" s="90"/>
      <c r="H31" s="90"/>
      <c r="I31" s="91"/>
    </row>
    <row r="32" spans="1:10" s="69" customFormat="1">
      <c r="A32" s="92"/>
      <c r="B32" s="93" t="s">
        <v>183</v>
      </c>
      <c r="C32" s="93"/>
      <c r="D32" s="93"/>
      <c r="E32" s="94"/>
      <c r="F32" s="94"/>
      <c r="G32" s="94"/>
      <c r="H32" s="331"/>
      <c r="I32" s="332"/>
    </row>
    <row r="33" spans="1:9" s="69" customFormat="1">
      <c r="A33" s="92"/>
      <c r="B33" s="93" t="s">
        <v>178</v>
      </c>
      <c r="C33" s="93"/>
      <c r="D33" s="90"/>
      <c r="E33" s="90"/>
      <c r="F33" s="90"/>
      <c r="G33" s="90"/>
      <c r="H33" s="90" t="s">
        <v>184</v>
      </c>
      <c r="I33" s="95" t="s">
        <v>185</v>
      </c>
    </row>
    <row r="34" spans="1:9" s="69" customFormat="1" ht="15" customHeight="1">
      <c r="A34" s="96" t="s">
        <v>186</v>
      </c>
      <c r="B34" s="90"/>
      <c r="C34" s="97"/>
      <c r="D34" s="97"/>
      <c r="E34" s="97"/>
      <c r="F34" s="97"/>
      <c r="G34" s="97"/>
      <c r="H34" s="90"/>
      <c r="I34" s="98"/>
    </row>
    <row r="35" spans="1:9" s="69" customFormat="1">
      <c r="A35" s="89"/>
      <c r="B35" s="93"/>
      <c r="C35" s="93"/>
      <c r="D35" s="93"/>
      <c r="E35" s="94"/>
      <c r="F35" s="94"/>
      <c r="G35" s="94"/>
      <c r="H35" s="331"/>
      <c r="I35" s="332"/>
    </row>
    <row r="36" spans="1:9" s="69" customFormat="1">
      <c r="A36" s="99"/>
      <c r="B36" s="100"/>
      <c r="C36" s="101"/>
      <c r="D36" s="101"/>
      <c r="E36" s="101"/>
      <c r="F36" s="101"/>
      <c r="G36" s="101"/>
      <c r="H36" s="100"/>
      <c r="I36" s="102"/>
    </row>
    <row r="37" spans="1:9" s="69" customFormat="1" ht="6.6" customHeight="1">
      <c r="A37" s="103"/>
      <c r="B37" s="104"/>
      <c r="C37" s="104"/>
      <c r="D37" s="104"/>
      <c r="E37" s="104"/>
      <c r="F37" s="104"/>
      <c r="G37" s="104"/>
      <c r="H37" s="104"/>
      <c r="I37" s="105"/>
    </row>
    <row r="38" spans="1:9" s="69" customFormat="1">
      <c r="A38" s="71"/>
      <c r="I38" s="72"/>
    </row>
    <row r="39" spans="1:9" s="69" customFormat="1" ht="15.75">
      <c r="A39" s="319" t="s">
        <v>187</v>
      </c>
      <c r="B39" s="320"/>
      <c r="C39" s="320"/>
      <c r="D39" s="320"/>
      <c r="E39" s="320"/>
      <c r="F39" s="320"/>
      <c r="G39" s="320"/>
      <c r="H39" s="320"/>
      <c r="I39" s="321"/>
    </row>
    <row r="40" spans="1:9" s="69" customFormat="1" ht="15.75" thickBot="1">
      <c r="A40" s="106"/>
      <c r="B40" s="107"/>
      <c r="C40" s="107"/>
      <c r="D40" s="107"/>
      <c r="E40" s="107"/>
      <c r="F40" s="107"/>
      <c r="G40" s="107"/>
      <c r="H40" s="107"/>
      <c r="I40" s="108"/>
    </row>
    <row r="41" spans="1:9" ht="15.75" thickTop="1"/>
  </sheetData>
  <mergeCells count="13">
    <mergeCell ref="A20:I20"/>
    <mergeCell ref="A2:I2"/>
    <mergeCell ref="A12:I12"/>
    <mergeCell ref="A14:I14"/>
    <mergeCell ref="A15:I15"/>
    <mergeCell ref="A17:I17"/>
    <mergeCell ref="A39:I39"/>
    <mergeCell ref="A21:I21"/>
    <mergeCell ref="A22:I22"/>
    <mergeCell ref="A23:I23"/>
    <mergeCell ref="A25:I25"/>
    <mergeCell ref="H32:I32"/>
    <mergeCell ref="H35:I35"/>
  </mergeCells>
  <pageMargins left="0.7" right="0.36" top="0.75" bottom="0.75" header="0.3" footer="0.3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115" zoomScaleNormal="100" zoomScaleSheetLayoutView="115" workbookViewId="0">
      <selection activeCell="A4" sqref="A4"/>
    </sheetView>
  </sheetViews>
  <sheetFormatPr defaultColWidth="8.85546875" defaultRowHeight="15"/>
  <cols>
    <col min="1" max="1" width="91.85546875" style="111" customWidth="1"/>
    <col min="2" max="4" width="0" style="111" hidden="1" customWidth="1"/>
    <col min="5" max="256" width="8.85546875" style="111"/>
    <col min="257" max="257" width="91.85546875" style="111" customWidth="1"/>
    <col min="258" max="260" width="0" style="111" hidden="1" customWidth="1"/>
    <col min="261" max="512" width="8.85546875" style="111"/>
    <col min="513" max="513" width="91.85546875" style="111" customWidth="1"/>
    <col min="514" max="516" width="0" style="111" hidden="1" customWidth="1"/>
    <col min="517" max="768" width="8.85546875" style="111"/>
    <col min="769" max="769" width="91.85546875" style="111" customWidth="1"/>
    <col min="770" max="772" width="0" style="111" hidden="1" customWidth="1"/>
    <col min="773" max="1024" width="8.85546875" style="111"/>
    <col min="1025" max="1025" width="91.85546875" style="111" customWidth="1"/>
    <col min="1026" max="1028" width="0" style="111" hidden="1" customWidth="1"/>
    <col min="1029" max="1280" width="8.85546875" style="111"/>
    <col min="1281" max="1281" width="91.85546875" style="111" customWidth="1"/>
    <col min="1282" max="1284" width="0" style="111" hidden="1" customWidth="1"/>
    <col min="1285" max="1536" width="8.85546875" style="111"/>
    <col min="1537" max="1537" width="91.85546875" style="111" customWidth="1"/>
    <col min="1538" max="1540" width="0" style="111" hidden="1" customWidth="1"/>
    <col min="1541" max="1792" width="8.85546875" style="111"/>
    <col min="1793" max="1793" width="91.85546875" style="111" customWidth="1"/>
    <col min="1794" max="1796" width="0" style="111" hidden="1" customWidth="1"/>
    <col min="1797" max="2048" width="8.85546875" style="111"/>
    <col min="2049" max="2049" width="91.85546875" style="111" customWidth="1"/>
    <col min="2050" max="2052" width="0" style="111" hidden="1" customWidth="1"/>
    <col min="2053" max="2304" width="8.85546875" style="111"/>
    <col min="2305" max="2305" width="91.85546875" style="111" customWidth="1"/>
    <col min="2306" max="2308" width="0" style="111" hidden="1" customWidth="1"/>
    <col min="2309" max="2560" width="8.85546875" style="111"/>
    <col min="2561" max="2561" width="91.85546875" style="111" customWidth="1"/>
    <col min="2562" max="2564" width="0" style="111" hidden="1" customWidth="1"/>
    <col min="2565" max="2816" width="8.85546875" style="111"/>
    <col min="2817" max="2817" width="91.85546875" style="111" customWidth="1"/>
    <col min="2818" max="2820" width="0" style="111" hidden="1" customWidth="1"/>
    <col min="2821" max="3072" width="8.85546875" style="111"/>
    <col min="3073" max="3073" width="91.85546875" style="111" customWidth="1"/>
    <col min="3074" max="3076" width="0" style="111" hidden="1" customWidth="1"/>
    <col min="3077" max="3328" width="8.85546875" style="111"/>
    <col min="3329" max="3329" width="91.85546875" style="111" customWidth="1"/>
    <col min="3330" max="3332" width="0" style="111" hidden="1" customWidth="1"/>
    <col min="3333" max="3584" width="8.85546875" style="111"/>
    <col min="3585" max="3585" width="91.85546875" style="111" customWidth="1"/>
    <col min="3586" max="3588" width="0" style="111" hidden="1" customWidth="1"/>
    <col min="3589" max="3840" width="8.85546875" style="111"/>
    <col min="3841" max="3841" width="91.85546875" style="111" customWidth="1"/>
    <col min="3842" max="3844" width="0" style="111" hidden="1" customWidth="1"/>
    <col min="3845" max="4096" width="8.85546875" style="111"/>
    <col min="4097" max="4097" width="91.85546875" style="111" customWidth="1"/>
    <col min="4098" max="4100" width="0" style="111" hidden="1" customWidth="1"/>
    <col min="4101" max="4352" width="8.85546875" style="111"/>
    <col min="4353" max="4353" width="91.85546875" style="111" customWidth="1"/>
    <col min="4354" max="4356" width="0" style="111" hidden="1" customWidth="1"/>
    <col min="4357" max="4608" width="8.85546875" style="111"/>
    <col min="4609" max="4609" width="91.85546875" style="111" customWidth="1"/>
    <col min="4610" max="4612" width="0" style="111" hidden="1" customWidth="1"/>
    <col min="4613" max="4864" width="8.85546875" style="111"/>
    <col min="4865" max="4865" width="91.85546875" style="111" customWidth="1"/>
    <col min="4866" max="4868" width="0" style="111" hidden="1" customWidth="1"/>
    <col min="4869" max="5120" width="8.85546875" style="111"/>
    <col min="5121" max="5121" width="91.85546875" style="111" customWidth="1"/>
    <col min="5122" max="5124" width="0" style="111" hidden="1" customWidth="1"/>
    <col min="5125" max="5376" width="8.85546875" style="111"/>
    <col min="5377" max="5377" width="91.85546875" style="111" customWidth="1"/>
    <col min="5378" max="5380" width="0" style="111" hidden="1" customWidth="1"/>
    <col min="5381" max="5632" width="8.85546875" style="111"/>
    <col min="5633" max="5633" width="91.85546875" style="111" customWidth="1"/>
    <col min="5634" max="5636" width="0" style="111" hidden="1" customWidth="1"/>
    <col min="5637" max="5888" width="8.85546875" style="111"/>
    <col min="5889" max="5889" width="91.85546875" style="111" customWidth="1"/>
    <col min="5890" max="5892" width="0" style="111" hidden="1" customWidth="1"/>
    <col min="5893" max="6144" width="8.85546875" style="111"/>
    <col min="6145" max="6145" width="91.85546875" style="111" customWidth="1"/>
    <col min="6146" max="6148" width="0" style="111" hidden="1" customWidth="1"/>
    <col min="6149" max="6400" width="8.85546875" style="111"/>
    <col min="6401" max="6401" width="91.85546875" style="111" customWidth="1"/>
    <col min="6402" max="6404" width="0" style="111" hidden="1" customWidth="1"/>
    <col min="6405" max="6656" width="8.85546875" style="111"/>
    <col min="6657" max="6657" width="91.85546875" style="111" customWidth="1"/>
    <col min="6658" max="6660" width="0" style="111" hidden="1" customWidth="1"/>
    <col min="6661" max="6912" width="8.85546875" style="111"/>
    <col min="6913" max="6913" width="91.85546875" style="111" customWidth="1"/>
    <col min="6914" max="6916" width="0" style="111" hidden="1" customWidth="1"/>
    <col min="6917" max="7168" width="8.85546875" style="111"/>
    <col min="7169" max="7169" width="91.85546875" style="111" customWidth="1"/>
    <col min="7170" max="7172" width="0" style="111" hidden="1" customWidth="1"/>
    <col min="7173" max="7424" width="8.85546875" style="111"/>
    <col min="7425" max="7425" width="91.85546875" style="111" customWidth="1"/>
    <col min="7426" max="7428" width="0" style="111" hidden="1" customWidth="1"/>
    <col min="7429" max="7680" width="8.85546875" style="111"/>
    <col min="7681" max="7681" width="91.85546875" style="111" customWidth="1"/>
    <col min="7682" max="7684" width="0" style="111" hidden="1" customWidth="1"/>
    <col min="7685" max="7936" width="8.85546875" style="111"/>
    <col min="7937" max="7937" width="91.85546875" style="111" customWidth="1"/>
    <col min="7938" max="7940" width="0" style="111" hidden="1" customWidth="1"/>
    <col min="7941" max="8192" width="8.85546875" style="111"/>
    <col min="8193" max="8193" width="91.85546875" style="111" customWidth="1"/>
    <col min="8194" max="8196" width="0" style="111" hidden="1" customWidth="1"/>
    <col min="8197" max="8448" width="8.85546875" style="111"/>
    <col min="8449" max="8449" width="91.85546875" style="111" customWidth="1"/>
    <col min="8450" max="8452" width="0" style="111" hidden="1" customWidth="1"/>
    <col min="8453" max="8704" width="8.85546875" style="111"/>
    <col min="8705" max="8705" width="91.85546875" style="111" customWidth="1"/>
    <col min="8706" max="8708" width="0" style="111" hidden="1" customWidth="1"/>
    <col min="8709" max="8960" width="8.85546875" style="111"/>
    <col min="8961" max="8961" width="91.85546875" style="111" customWidth="1"/>
    <col min="8962" max="8964" width="0" style="111" hidden="1" customWidth="1"/>
    <col min="8965" max="9216" width="8.85546875" style="111"/>
    <col min="9217" max="9217" width="91.85546875" style="111" customWidth="1"/>
    <col min="9218" max="9220" width="0" style="111" hidden="1" customWidth="1"/>
    <col min="9221" max="9472" width="8.85546875" style="111"/>
    <col min="9473" max="9473" width="91.85546875" style="111" customWidth="1"/>
    <col min="9474" max="9476" width="0" style="111" hidden="1" customWidth="1"/>
    <col min="9477" max="9728" width="8.85546875" style="111"/>
    <col min="9729" max="9729" width="91.85546875" style="111" customWidth="1"/>
    <col min="9730" max="9732" width="0" style="111" hidden="1" customWidth="1"/>
    <col min="9733" max="9984" width="8.85546875" style="111"/>
    <col min="9985" max="9985" width="91.85546875" style="111" customWidth="1"/>
    <col min="9986" max="9988" width="0" style="111" hidden="1" customWidth="1"/>
    <col min="9989" max="10240" width="8.85546875" style="111"/>
    <col min="10241" max="10241" width="91.85546875" style="111" customWidth="1"/>
    <col min="10242" max="10244" width="0" style="111" hidden="1" customWidth="1"/>
    <col min="10245" max="10496" width="8.85546875" style="111"/>
    <col min="10497" max="10497" width="91.85546875" style="111" customWidth="1"/>
    <col min="10498" max="10500" width="0" style="111" hidden="1" customWidth="1"/>
    <col min="10501" max="10752" width="8.85546875" style="111"/>
    <col min="10753" max="10753" width="91.85546875" style="111" customWidth="1"/>
    <col min="10754" max="10756" width="0" style="111" hidden="1" customWidth="1"/>
    <col min="10757" max="11008" width="8.85546875" style="111"/>
    <col min="11009" max="11009" width="91.85546875" style="111" customWidth="1"/>
    <col min="11010" max="11012" width="0" style="111" hidden="1" customWidth="1"/>
    <col min="11013" max="11264" width="8.85546875" style="111"/>
    <col min="11265" max="11265" width="91.85546875" style="111" customWidth="1"/>
    <col min="11266" max="11268" width="0" style="111" hidden="1" customWidth="1"/>
    <col min="11269" max="11520" width="8.85546875" style="111"/>
    <col min="11521" max="11521" width="91.85546875" style="111" customWidth="1"/>
    <col min="11522" max="11524" width="0" style="111" hidden="1" customWidth="1"/>
    <col min="11525" max="11776" width="8.85546875" style="111"/>
    <col min="11777" max="11777" width="91.85546875" style="111" customWidth="1"/>
    <col min="11778" max="11780" width="0" style="111" hidden="1" customWidth="1"/>
    <col min="11781" max="12032" width="8.85546875" style="111"/>
    <col min="12033" max="12033" width="91.85546875" style="111" customWidth="1"/>
    <col min="12034" max="12036" width="0" style="111" hidden="1" customWidth="1"/>
    <col min="12037" max="12288" width="8.85546875" style="111"/>
    <col min="12289" max="12289" width="91.85546875" style="111" customWidth="1"/>
    <col min="12290" max="12292" width="0" style="111" hidden="1" customWidth="1"/>
    <col min="12293" max="12544" width="8.85546875" style="111"/>
    <col min="12545" max="12545" width="91.85546875" style="111" customWidth="1"/>
    <col min="12546" max="12548" width="0" style="111" hidden="1" customWidth="1"/>
    <col min="12549" max="12800" width="8.85546875" style="111"/>
    <col min="12801" max="12801" width="91.85546875" style="111" customWidth="1"/>
    <col min="12802" max="12804" width="0" style="111" hidden="1" customWidth="1"/>
    <col min="12805" max="13056" width="8.85546875" style="111"/>
    <col min="13057" max="13057" width="91.85546875" style="111" customWidth="1"/>
    <col min="13058" max="13060" width="0" style="111" hidden="1" customWidth="1"/>
    <col min="13061" max="13312" width="8.85546875" style="111"/>
    <col min="13313" max="13313" width="91.85546875" style="111" customWidth="1"/>
    <col min="13314" max="13316" width="0" style="111" hidden="1" customWidth="1"/>
    <col min="13317" max="13568" width="8.85546875" style="111"/>
    <col min="13569" max="13569" width="91.85546875" style="111" customWidth="1"/>
    <col min="13570" max="13572" width="0" style="111" hidden="1" customWidth="1"/>
    <col min="13573" max="13824" width="8.85546875" style="111"/>
    <col min="13825" max="13825" width="91.85546875" style="111" customWidth="1"/>
    <col min="13826" max="13828" width="0" style="111" hidden="1" customWidth="1"/>
    <col min="13829" max="14080" width="8.85546875" style="111"/>
    <col min="14081" max="14081" width="91.85546875" style="111" customWidth="1"/>
    <col min="14082" max="14084" width="0" style="111" hidden="1" customWidth="1"/>
    <col min="14085" max="14336" width="8.85546875" style="111"/>
    <col min="14337" max="14337" width="91.85546875" style="111" customWidth="1"/>
    <col min="14338" max="14340" width="0" style="111" hidden="1" customWidth="1"/>
    <col min="14341" max="14592" width="8.85546875" style="111"/>
    <col min="14593" max="14593" width="91.85546875" style="111" customWidth="1"/>
    <col min="14594" max="14596" width="0" style="111" hidden="1" customWidth="1"/>
    <col min="14597" max="14848" width="8.85546875" style="111"/>
    <col min="14849" max="14849" width="91.85546875" style="111" customWidth="1"/>
    <col min="14850" max="14852" width="0" style="111" hidden="1" customWidth="1"/>
    <col min="14853" max="15104" width="8.85546875" style="111"/>
    <col min="15105" max="15105" width="91.85546875" style="111" customWidth="1"/>
    <col min="15106" max="15108" width="0" style="111" hidden="1" customWidth="1"/>
    <col min="15109" max="15360" width="8.85546875" style="111"/>
    <col min="15361" max="15361" width="91.85546875" style="111" customWidth="1"/>
    <col min="15362" max="15364" width="0" style="111" hidden="1" customWidth="1"/>
    <col min="15365" max="15616" width="8.85546875" style="111"/>
    <col min="15617" max="15617" width="91.85546875" style="111" customWidth="1"/>
    <col min="15618" max="15620" width="0" style="111" hidden="1" customWidth="1"/>
    <col min="15621" max="15872" width="8.85546875" style="111"/>
    <col min="15873" max="15873" width="91.85546875" style="111" customWidth="1"/>
    <col min="15874" max="15876" width="0" style="111" hidden="1" customWidth="1"/>
    <col min="15877" max="16128" width="8.85546875" style="111"/>
    <col min="16129" max="16129" width="91.85546875" style="111" customWidth="1"/>
    <col min="16130" max="16132" width="0" style="111" hidden="1" customWidth="1"/>
    <col min="16133" max="16384" width="8.85546875" style="111"/>
  </cols>
  <sheetData>
    <row r="1" spans="1:16">
      <c r="A1" s="110"/>
    </row>
    <row r="2" spans="1:16" ht="15.75">
      <c r="A2" s="112" t="s">
        <v>188</v>
      </c>
    </row>
    <row r="3" spans="1:16" ht="15.75">
      <c r="A3" s="113"/>
    </row>
    <row r="4" spans="1:16" ht="53.25" customHeight="1">
      <c r="A4" s="114" t="s">
        <v>298</v>
      </c>
    </row>
    <row r="5" spans="1:16" ht="12.75" customHeight="1">
      <c r="A5" s="114"/>
    </row>
    <row r="6" spans="1:16" s="117" customFormat="1" ht="41.25" customHeight="1">
      <c r="A6" s="115" t="s">
        <v>189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</row>
    <row r="7" spans="1:16" s="117" customFormat="1" ht="12.75"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</row>
    <row r="8" spans="1:16" s="117" customFormat="1" ht="31.5">
      <c r="A8" s="118" t="s">
        <v>190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</row>
    <row r="9" spans="1:16" s="117" customFormat="1" ht="12.75">
      <c r="A9" s="119" t="s">
        <v>191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</row>
    <row r="10" spans="1:16" s="117" customFormat="1" ht="31.5">
      <c r="A10" s="120" t="s">
        <v>192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</row>
    <row r="11" spans="1:16" s="117" customFormat="1" ht="12.75">
      <c r="A11" s="121" t="s">
        <v>193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</row>
    <row r="12" spans="1:16" s="117" customFormat="1" ht="31.5">
      <c r="A12" s="122" t="s">
        <v>194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</row>
    <row r="13" spans="1:16" s="117" customFormat="1" ht="31.5">
      <c r="A13" s="122" t="s">
        <v>195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</row>
    <row r="14" spans="1:16" s="117" customFormat="1" ht="31.5">
      <c r="A14" s="120" t="s">
        <v>196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</row>
    <row r="15" spans="1:16" s="117" customFormat="1" ht="15.75">
      <c r="A15" s="120" t="s">
        <v>260</v>
      </c>
      <c r="B15" s="116"/>
      <c r="C15" s="116" t="s">
        <v>197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</row>
    <row r="16" spans="1:16" s="117" customFormat="1" ht="31.5">
      <c r="A16" s="120" t="s">
        <v>198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</row>
    <row r="17" spans="1:16" s="117" customFormat="1" ht="15.75">
      <c r="A17" s="118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</row>
    <row r="18" spans="1:16" s="117" customFormat="1" ht="31.5">
      <c r="A18" s="120" t="s">
        <v>199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</row>
    <row r="19" spans="1:16" s="117" customFormat="1" ht="15.75">
      <c r="A19" s="118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</row>
    <row r="20" spans="1:16" s="117" customFormat="1" ht="12.75"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</row>
    <row r="21" spans="1:16" s="117" customFormat="1" ht="15.75">
      <c r="A21" s="123" t="s">
        <v>200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</row>
    <row r="22" spans="1:16" s="117" customFormat="1" ht="12.75"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</row>
    <row r="23" spans="1:16">
      <c r="A23" s="117"/>
    </row>
  </sheetData>
  <pageMargins left="0.7" right="0.57999999999999996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opLeftCell="A16" workbookViewId="0">
      <selection activeCell="I14" sqref="I14"/>
    </sheetView>
  </sheetViews>
  <sheetFormatPr defaultColWidth="10.140625" defaultRowHeight="15.95" customHeight="1"/>
  <cols>
    <col min="1" max="1" width="5.28515625" style="33" bestFit="1" customWidth="1"/>
    <col min="2" max="2" width="45.42578125" style="33" hidden="1" customWidth="1"/>
    <col min="3" max="3" width="70.140625" style="33" customWidth="1"/>
    <col min="4" max="4" width="11.140625" style="33" customWidth="1"/>
    <col min="5" max="5" width="12.42578125" style="33" customWidth="1"/>
    <col min="6" max="6" width="0.140625" style="33" customWidth="1"/>
    <col min="7" max="250" width="9.140625" style="33" customWidth="1"/>
    <col min="251" max="251" width="5.5703125" style="33" customWidth="1"/>
    <col min="252" max="252" width="13.5703125" style="33" customWidth="1"/>
    <col min="253" max="253" width="43.5703125" style="33" customWidth="1"/>
    <col min="254" max="256" width="10.140625" style="33"/>
    <col min="257" max="257" width="5.28515625" style="33" bestFit="1" customWidth="1"/>
    <col min="258" max="258" width="0" style="33" hidden="1" customWidth="1"/>
    <col min="259" max="259" width="72.42578125" style="33" bestFit="1" customWidth="1"/>
    <col min="260" max="262" width="10.140625" style="33" customWidth="1"/>
    <col min="263" max="506" width="9.140625" style="33" customWidth="1"/>
    <col min="507" max="507" width="5.5703125" style="33" customWidth="1"/>
    <col min="508" max="508" width="13.5703125" style="33" customWidth="1"/>
    <col min="509" max="509" width="43.5703125" style="33" customWidth="1"/>
    <col min="510" max="512" width="10.140625" style="33"/>
    <col min="513" max="513" width="5.28515625" style="33" bestFit="1" customWidth="1"/>
    <col min="514" max="514" width="0" style="33" hidden="1" customWidth="1"/>
    <col min="515" max="515" width="72.42578125" style="33" bestFit="1" customWidth="1"/>
    <col min="516" max="518" width="10.140625" style="33" customWidth="1"/>
    <col min="519" max="762" width="9.140625" style="33" customWidth="1"/>
    <col min="763" max="763" width="5.5703125" style="33" customWidth="1"/>
    <col min="764" max="764" width="13.5703125" style="33" customWidth="1"/>
    <col min="765" max="765" width="43.5703125" style="33" customWidth="1"/>
    <col min="766" max="768" width="10.140625" style="33"/>
    <col min="769" max="769" width="5.28515625" style="33" bestFit="1" customWidth="1"/>
    <col min="770" max="770" width="0" style="33" hidden="1" customWidth="1"/>
    <col min="771" max="771" width="72.42578125" style="33" bestFit="1" customWidth="1"/>
    <col min="772" max="774" width="10.140625" style="33" customWidth="1"/>
    <col min="775" max="1018" width="9.140625" style="33" customWidth="1"/>
    <col min="1019" max="1019" width="5.5703125" style="33" customWidth="1"/>
    <col min="1020" max="1020" width="13.5703125" style="33" customWidth="1"/>
    <col min="1021" max="1021" width="43.5703125" style="33" customWidth="1"/>
    <col min="1022" max="1024" width="10.140625" style="33"/>
    <col min="1025" max="1025" width="5.28515625" style="33" bestFit="1" customWidth="1"/>
    <col min="1026" max="1026" width="0" style="33" hidden="1" customWidth="1"/>
    <col min="1027" max="1027" width="72.42578125" style="33" bestFit="1" customWidth="1"/>
    <col min="1028" max="1030" width="10.140625" style="33" customWidth="1"/>
    <col min="1031" max="1274" width="9.140625" style="33" customWidth="1"/>
    <col min="1275" max="1275" width="5.5703125" style="33" customWidth="1"/>
    <col min="1276" max="1276" width="13.5703125" style="33" customWidth="1"/>
    <col min="1277" max="1277" width="43.5703125" style="33" customWidth="1"/>
    <col min="1278" max="1280" width="10.140625" style="33"/>
    <col min="1281" max="1281" width="5.28515625" style="33" bestFit="1" customWidth="1"/>
    <col min="1282" max="1282" width="0" style="33" hidden="1" customWidth="1"/>
    <col min="1283" max="1283" width="72.42578125" style="33" bestFit="1" customWidth="1"/>
    <col min="1284" max="1286" width="10.140625" style="33" customWidth="1"/>
    <col min="1287" max="1530" width="9.140625" style="33" customWidth="1"/>
    <col min="1531" max="1531" width="5.5703125" style="33" customWidth="1"/>
    <col min="1532" max="1532" width="13.5703125" style="33" customWidth="1"/>
    <col min="1533" max="1533" width="43.5703125" style="33" customWidth="1"/>
    <col min="1534" max="1536" width="10.140625" style="33"/>
    <col min="1537" max="1537" width="5.28515625" style="33" bestFit="1" customWidth="1"/>
    <col min="1538" max="1538" width="0" style="33" hidden="1" customWidth="1"/>
    <col min="1539" max="1539" width="72.42578125" style="33" bestFit="1" customWidth="1"/>
    <col min="1540" max="1542" width="10.140625" style="33" customWidth="1"/>
    <col min="1543" max="1786" width="9.140625" style="33" customWidth="1"/>
    <col min="1787" max="1787" width="5.5703125" style="33" customWidth="1"/>
    <col min="1788" max="1788" width="13.5703125" style="33" customWidth="1"/>
    <col min="1789" max="1789" width="43.5703125" style="33" customWidth="1"/>
    <col min="1790" max="1792" width="10.140625" style="33"/>
    <col min="1793" max="1793" width="5.28515625" style="33" bestFit="1" customWidth="1"/>
    <col min="1794" max="1794" width="0" style="33" hidden="1" customWidth="1"/>
    <col min="1795" max="1795" width="72.42578125" style="33" bestFit="1" customWidth="1"/>
    <col min="1796" max="1798" width="10.140625" style="33" customWidth="1"/>
    <col min="1799" max="2042" width="9.140625" style="33" customWidth="1"/>
    <col min="2043" max="2043" width="5.5703125" style="33" customWidth="1"/>
    <col min="2044" max="2044" width="13.5703125" style="33" customWidth="1"/>
    <col min="2045" max="2045" width="43.5703125" style="33" customWidth="1"/>
    <col min="2046" max="2048" width="10.140625" style="33"/>
    <col min="2049" max="2049" width="5.28515625" style="33" bestFit="1" customWidth="1"/>
    <col min="2050" max="2050" width="0" style="33" hidden="1" customWidth="1"/>
    <col min="2051" max="2051" width="72.42578125" style="33" bestFit="1" customWidth="1"/>
    <col min="2052" max="2054" width="10.140625" style="33" customWidth="1"/>
    <col min="2055" max="2298" width="9.140625" style="33" customWidth="1"/>
    <col min="2299" max="2299" width="5.5703125" style="33" customWidth="1"/>
    <col min="2300" max="2300" width="13.5703125" style="33" customWidth="1"/>
    <col min="2301" max="2301" width="43.5703125" style="33" customWidth="1"/>
    <col min="2302" max="2304" width="10.140625" style="33"/>
    <col min="2305" max="2305" width="5.28515625" style="33" bestFit="1" customWidth="1"/>
    <col min="2306" max="2306" width="0" style="33" hidden="1" customWidth="1"/>
    <col min="2307" max="2307" width="72.42578125" style="33" bestFit="1" customWidth="1"/>
    <col min="2308" max="2310" width="10.140625" style="33" customWidth="1"/>
    <col min="2311" max="2554" width="9.140625" style="33" customWidth="1"/>
    <col min="2555" max="2555" width="5.5703125" style="33" customWidth="1"/>
    <col min="2556" max="2556" width="13.5703125" style="33" customWidth="1"/>
    <col min="2557" max="2557" width="43.5703125" style="33" customWidth="1"/>
    <col min="2558" max="2560" width="10.140625" style="33"/>
    <col min="2561" max="2561" width="5.28515625" style="33" bestFit="1" customWidth="1"/>
    <col min="2562" max="2562" width="0" style="33" hidden="1" customWidth="1"/>
    <col min="2563" max="2563" width="72.42578125" style="33" bestFit="1" customWidth="1"/>
    <col min="2564" max="2566" width="10.140625" style="33" customWidth="1"/>
    <col min="2567" max="2810" width="9.140625" style="33" customWidth="1"/>
    <col min="2811" max="2811" width="5.5703125" style="33" customWidth="1"/>
    <col min="2812" max="2812" width="13.5703125" style="33" customWidth="1"/>
    <col min="2813" max="2813" width="43.5703125" style="33" customWidth="1"/>
    <col min="2814" max="2816" width="10.140625" style="33"/>
    <col min="2817" max="2817" width="5.28515625" style="33" bestFit="1" customWidth="1"/>
    <col min="2818" max="2818" width="0" style="33" hidden="1" customWidth="1"/>
    <col min="2819" max="2819" width="72.42578125" style="33" bestFit="1" customWidth="1"/>
    <col min="2820" max="2822" width="10.140625" style="33" customWidth="1"/>
    <col min="2823" max="3066" width="9.140625" style="33" customWidth="1"/>
    <col min="3067" max="3067" width="5.5703125" style="33" customWidth="1"/>
    <col min="3068" max="3068" width="13.5703125" style="33" customWidth="1"/>
    <col min="3069" max="3069" width="43.5703125" style="33" customWidth="1"/>
    <col min="3070" max="3072" width="10.140625" style="33"/>
    <col min="3073" max="3073" width="5.28515625" style="33" bestFit="1" customWidth="1"/>
    <col min="3074" max="3074" width="0" style="33" hidden="1" customWidth="1"/>
    <col min="3075" max="3075" width="72.42578125" style="33" bestFit="1" customWidth="1"/>
    <col min="3076" max="3078" width="10.140625" style="33" customWidth="1"/>
    <col min="3079" max="3322" width="9.140625" style="33" customWidth="1"/>
    <col min="3323" max="3323" width="5.5703125" style="33" customWidth="1"/>
    <col min="3324" max="3324" width="13.5703125" style="33" customWidth="1"/>
    <col min="3325" max="3325" width="43.5703125" style="33" customWidth="1"/>
    <col min="3326" max="3328" width="10.140625" style="33"/>
    <col min="3329" max="3329" width="5.28515625" style="33" bestFit="1" customWidth="1"/>
    <col min="3330" max="3330" width="0" style="33" hidden="1" customWidth="1"/>
    <col min="3331" max="3331" width="72.42578125" style="33" bestFit="1" customWidth="1"/>
    <col min="3332" max="3334" width="10.140625" style="33" customWidth="1"/>
    <col min="3335" max="3578" width="9.140625" style="33" customWidth="1"/>
    <col min="3579" max="3579" width="5.5703125" style="33" customWidth="1"/>
    <col min="3580" max="3580" width="13.5703125" style="33" customWidth="1"/>
    <col min="3581" max="3581" width="43.5703125" style="33" customWidth="1"/>
    <col min="3582" max="3584" width="10.140625" style="33"/>
    <col min="3585" max="3585" width="5.28515625" style="33" bestFit="1" customWidth="1"/>
    <col min="3586" max="3586" width="0" style="33" hidden="1" customWidth="1"/>
    <col min="3587" max="3587" width="72.42578125" style="33" bestFit="1" customWidth="1"/>
    <col min="3588" max="3590" width="10.140625" style="33" customWidth="1"/>
    <col min="3591" max="3834" width="9.140625" style="33" customWidth="1"/>
    <col min="3835" max="3835" width="5.5703125" style="33" customWidth="1"/>
    <col min="3836" max="3836" width="13.5703125" style="33" customWidth="1"/>
    <col min="3837" max="3837" width="43.5703125" style="33" customWidth="1"/>
    <col min="3838" max="3840" width="10.140625" style="33"/>
    <col min="3841" max="3841" width="5.28515625" style="33" bestFit="1" customWidth="1"/>
    <col min="3842" max="3842" width="0" style="33" hidden="1" customWidth="1"/>
    <col min="3843" max="3843" width="72.42578125" style="33" bestFit="1" customWidth="1"/>
    <col min="3844" max="3846" width="10.140625" style="33" customWidth="1"/>
    <col min="3847" max="4090" width="9.140625" style="33" customWidth="1"/>
    <col min="4091" max="4091" width="5.5703125" style="33" customWidth="1"/>
    <col min="4092" max="4092" width="13.5703125" style="33" customWidth="1"/>
    <col min="4093" max="4093" width="43.5703125" style="33" customWidth="1"/>
    <col min="4094" max="4096" width="10.140625" style="33"/>
    <col min="4097" max="4097" width="5.28515625" style="33" bestFit="1" customWidth="1"/>
    <col min="4098" max="4098" width="0" style="33" hidden="1" customWidth="1"/>
    <col min="4099" max="4099" width="72.42578125" style="33" bestFit="1" customWidth="1"/>
    <col min="4100" max="4102" width="10.140625" style="33" customWidth="1"/>
    <col min="4103" max="4346" width="9.140625" style="33" customWidth="1"/>
    <col min="4347" max="4347" width="5.5703125" style="33" customWidth="1"/>
    <col min="4348" max="4348" width="13.5703125" style="33" customWidth="1"/>
    <col min="4349" max="4349" width="43.5703125" style="33" customWidth="1"/>
    <col min="4350" max="4352" width="10.140625" style="33"/>
    <col min="4353" max="4353" width="5.28515625" style="33" bestFit="1" customWidth="1"/>
    <col min="4354" max="4354" width="0" style="33" hidden="1" customWidth="1"/>
    <col min="4355" max="4355" width="72.42578125" style="33" bestFit="1" customWidth="1"/>
    <col min="4356" max="4358" width="10.140625" style="33" customWidth="1"/>
    <col min="4359" max="4602" width="9.140625" style="33" customWidth="1"/>
    <col min="4603" max="4603" width="5.5703125" style="33" customWidth="1"/>
    <col min="4604" max="4604" width="13.5703125" style="33" customWidth="1"/>
    <col min="4605" max="4605" width="43.5703125" style="33" customWidth="1"/>
    <col min="4606" max="4608" width="10.140625" style="33"/>
    <col min="4609" max="4609" width="5.28515625" style="33" bestFit="1" customWidth="1"/>
    <col min="4610" max="4610" width="0" style="33" hidden="1" customWidth="1"/>
    <col min="4611" max="4611" width="72.42578125" style="33" bestFit="1" customWidth="1"/>
    <col min="4612" max="4614" width="10.140625" style="33" customWidth="1"/>
    <col min="4615" max="4858" width="9.140625" style="33" customWidth="1"/>
    <col min="4859" max="4859" width="5.5703125" style="33" customWidth="1"/>
    <col min="4860" max="4860" width="13.5703125" style="33" customWidth="1"/>
    <col min="4861" max="4861" width="43.5703125" style="33" customWidth="1"/>
    <col min="4862" max="4864" width="10.140625" style="33"/>
    <col min="4865" max="4865" width="5.28515625" style="33" bestFit="1" customWidth="1"/>
    <col min="4866" max="4866" width="0" style="33" hidden="1" customWidth="1"/>
    <col min="4867" max="4867" width="72.42578125" style="33" bestFit="1" customWidth="1"/>
    <col min="4868" max="4870" width="10.140625" style="33" customWidth="1"/>
    <col min="4871" max="5114" width="9.140625" style="33" customWidth="1"/>
    <col min="5115" max="5115" width="5.5703125" style="33" customWidth="1"/>
    <col min="5116" max="5116" width="13.5703125" style="33" customWidth="1"/>
    <col min="5117" max="5117" width="43.5703125" style="33" customWidth="1"/>
    <col min="5118" max="5120" width="10.140625" style="33"/>
    <col min="5121" max="5121" width="5.28515625" style="33" bestFit="1" customWidth="1"/>
    <col min="5122" max="5122" width="0" style="33" hidden="1" customWidth="1"/>
    <col min="5123" max="5123" width="72.42578125" style="33" bestFit="1" customWidth="1"/>
    <col min="5124" max="5126" width="10.140625" style="33" customWidth="1"/>
    <col min="5127" max="5370" width="9.140625" style="33" customWidth="1"/>
    <col min="5371" max="5371" width="5.5703125" style="33" customWidth="1"/>
    <col min="5372" max="5372" width="13.5703125" style="33" customWidth="1"/>
    <col min="5373" max="5373" width="43.5703125" style="33" customWidth="1"/>
    <col min="5374" max="5376" width="10.140625" style="33"/>
    <col min="5377" max="5377" width="5.28515625" style="33" bestFit="1" customWidth="1"/>
    <col min="5378" max="5378" width="0" style="33" hidden="1" customWidth="1"/>
    <col min="5379" max="5379" width="72.42578125" style="33" bestFit="1" customWidth="1"/>
    <col min="5380" max="5382" width="10.140625" style="33" customWidth="1"/>
    <col min="5383" max="5626" width="9.140625" style="33" customWidth="1"/>
    <col min="5627" max="5627" width="5.5703125" style="33" customWidth="1"/>
    <col min="5628" max="5628" width="13.5703125" style="33" customWidth="1"/>
    <col min="5629" max="5629" width="43.5703125" style="33" customWidth="1"/>
    <col min="5630" max="5632" width="10.140625" style="33"/>
    <col min="5633" max="5633" width="5.28515625" style="33" bestFit="1" customWidth="1"/>
    <col min="5634" max="5634" width="0" style="33" hidden="1" customWidth="1"/>
    <col min="5635" max="5635" width="72.42578125" style="33" bestFit="1" customWidth="1"/>
    <col min="5636" max="5638" width="10.140625" style="33" customWidth="1"/>
    <col min="5639" max="5882" width="9.140625" style="33" customWidth="1"/>
    <col min="5883" max="5883" width="5.5703125" style="33" customWidth="1"/>
    <col min="5884" max="5884" width="13.5703125" style="33" customWidth="1"/>
    <col min="5885" max="5885" width="43.5703125" style="33" customWidth="1"/>
    <col min="5886" max="5888" width="10.140625" style="33"/>
    <col min="5889" max="5889" width="5.28515625" style="33" bestFit="1" customWidth="1"/>
    <col min="5890" max="5890" width="0" style="33" hidden="1" customWidth="1"/>
    <col min="5891" max="5891" width="72.42578125" style="33" bestFit="1" customWidth="1"/>
    <col min="5892" max="5894" width="10.140625" style="33" customWidth="1"/>
    <col min="5895" max="6138" width="9.140625" style="33" customWidth="1"/>
    <col min="6139" max="6139" width="5.5703125" style="33" customWidth="1"/>
    <col min="6140" max="6140" width="13.5703125" style="33" customWidth="1"/>
    <col min="6141" max="6141" width="43.5703125" style="33" customWidth="1"/>
    <col min="6142" max="6144" width="10.140625" style="33"/>
    <col min="6145" max="6145" width="5.28515625" style="33" bestFit="1" customWidth="1"/>
    <col min="6146" max="6146" width="0" style="33" hidden="1" customWidth="1"/>
    <col min="6147" max="6147" width="72.42578125" style="33" bestFit="1" customWidth="1"/>
    <col min="6148" max="6150" width="10.140625" style="33" customWidth="1"/>
    <col min="6151" max="6394" width="9.140625" style="33" customWidth="1"/>
    <col min="6395" max="6395" width="5.5703125" style="33" customWidth="1"/>
    <col min="6396" max="6396" width="13.5703125" style="33" customWidth="1"/>
    <col min="6397" max="6397" width="43.5703125" style="33" customWidth="1"/>
    <col min="6398" max="6400" width="10.140625" style="33"/>
    <col min="6401" max="6401" width="5.28515625" style="33" bestFit="1" customWidth="1"/>
    <col min="6402" max="6402" width="0" style="33" hidden="1" customWidth="1"/>
    <col min="6403" max="6403" width="72.42578125" style="33" bestFit="1" customWidth="1"/>
    <col min="6404" max="6406" width="10.140625" style="33" customWidth="1"/>
    <col min="6407" max="6650" width="9.140625" style="33" customWidth="1"/>
    <col min="6651" max="6651" width="5.5703125" style="33" customWidth="1"/>
    <col min="6652" max="6652" width="13.5703125" style="33" customWidth="1"/>
    <col min="6653" max="6653" width="43.5703125" style="33" customWidth="1"/>
    <col min="6654" max="6656" width="10.140625" style="33"/>
    <col min="6657" max="6657" width="5.28515625" style="33" bestFit="1" customWidth="1"/>
    <col min="6658" max="6658" width="0" style="33" hidden="1" customWidth="1"/>
    <col min="6659" max="6659" width="72.42578125" style="33" bestFit="1" customWidth="1"/>
    <col min="6660" max="6662" width="10.140625" style="33" customWidth="1"/>
    <col min="6663" max="6906" width="9.140625" style="33" customWidth="1"/>
    <col min="6907" max="6907" width="5.5703125" style="33" customWidth="1"/>
    <col min="6908" max="6908" width="13.5703125" style="33" customWidth="1"/>
    <col min="6909" max="6909" width="43.5703125" style="33" customWidth="1"/>
    <col min="6910" max="6912" width="10.140625" style="33"/>
    <col min="6913" max="6913" width="5.28515625" style="33" bestFit="1" customWidth="1"/>
    <col min="6914" max="6914" width="0" style="33" hidden="1" customWidth="1"/>
    <col min="6915" max="6915" width="72.42578125" style="33" bestFit="1" customWidth="1"/>
    <col min="6916" max="6918" width="10.140625" style="33" customWidth="1"/>
    <col min="6919" max="7162" width="9.140625" style="33" customWidth="1"/>
    <col min="7163" max="7163" width="5.5703125" style="33" customWidth="1"/>
    <col min="7164" max="7164" width="13.5703125" style="33" customWidth="1"/>
    <col min="7165" max="7165" width="43.5703125" style="33" customWidth="1"/>
    <col min="7166" max="7168" width="10.140625" style="33"/>
    <col min="7169" max="7169" width="5.28515625" style="33" bestFit="1" customWidth="1"/>
    <col min="7170" max="7170" width="0" style="33" hidden="1" customWidth="1"/>
    <col min="7171" max="7171" width="72.42578125" style="33" bestFit="1" customWidth="1"/>
    <col min="7172" max="7174" width="10.140625" style="33" customWidth="1"/>
    <col min="7175" max="7418" width="9.140625" style="33" customWidth="1"/>
    <col min="7419" max="7419" width="5.5703125" style="33" customWidth="1"/>
    <col min="7420" max="7420" width="13.5703125" style="33" customWidth="1"/>
    <col min="7421" max="7421" width="43.5703125" style="33" customWidth="1"/>
    <col min="7422" max="7424" width="10.140625" style="33"/>
    <col min="7425" max="7425" width="5.28515625" style="33" bestFit="1" customWidth="1"/>
    <col min="7426" max="7426" width="0" style="33" hidden="1" customWidth="1"/>
    <col min="7427" max="7427" width="72.42578125" style="33" bestFit="1" customWidth="1"/>
    <col min="7428" max="7430" width="10.140625" style="33" customWidth="1"/>
    <col min="7431" max="7674" width="9.140625" style="33" customWidth="1"/>
    <col min="7675" max="7675" width="5.5703125" style="33" customWidth="1"/>
    <col min="7676" max="7676" width="13.5703125" style="33" customWidth="1"/>
    <col min="7677" max="7677" width="43.5703125" style="33" customWidth="1"/>
    <col min="7678" max="7680" width="10.140625" style="33"/>
    <col min="7681" max="7681" width="5.28515625" style="33" bestFit="1" customWidth="1"/>
    <col min="7682" max="7682" width="0" style="33" hidden="1" customWidth="1"/>
    <col min="7683" max="7683" width="72.42578125" style="33" bestFit="1" customWidth="1"/>
    <col min="7684" max="7686" width="10.140625" style="33" customWidth="1"/>
    <col min="7687" max="7930" width="9.140625" style="33" customWidth="1"/>
    <col min="7931" max="7931" width="5.5703125" style="33" customWidth="1"/>
    <col min="7932" max="7932" width="13.5703125" style="33" customWidth="1"/>
    <col min="7933" max="7933" width="43.5703125" style="33" customWidth="1"/>
    <col min="7934" max="7936" width="10.140625" style="33"/>
    <col min="7937" max="7937" width="5.28515625" style="33" bestFit="1" customWidth="1"/>
    <col min="7938" max="7938" width="0" style="33" hidden="1" customWidth="1"/>
    <col min="7939" max="7939" width="72.42578125" style="33" bestFit="1" customWidth="1"/>
    <col min="7940" max="7942" width="10.140625" style="33" customWidth="1"/>
    <col min="7943" max="8186" width="9.140625" style="33" customWidth="1"/>
    <col min="8187" max="8187" width="5.5703125" style="33" customWidth="1"/>
    <col min="8188" max="8188" width="13.5703125" style="33" customWidth="1"/>
    <col min="8189" max="8189" width="43.5703125" style="33" customWidth="1"/>
    <col min="8190" max="8192" width="10.140625" style="33"/>
    <col min="8193" max="8193" width="5.28515625" style="33" bestFit="1" customWidth="1"/>
    <col min="8194" max="8194" width="0" style="33" hidden="1" customWidth="1"/>
    <col min="8195" max="8195" width="72.42578125" style="33" bestFit="1" customWidth="1"/>
    <col min="8196" max="8198" width="10.140625" style="33" customWidth="1"/>
    <col min="8199" max="8442" width="9.140625" style="33" customWidth="1"/>
    <col min="8443" max="8443" width="5.5703125" style="33" customWidth="1"/>
    <col min="8444" max="8444" width="13.5703125" style="33" customWidth="1"/>
    <col min="8445" max="8445" width="43.5703125" style="33" customWidth="1"/>
    <col min="8446" max="8448" width="10.140625" style="33"/>
    <col min="8449" max="8449" width="5.28515625" style="33" bestFit="1" customWidth="1"/>
    <col min="8450" max="8450" width="0" style="33" hidden="1" customWidth="1"/>
    <col min="8451" max="8451" width="72.42578125" style="33" bestFit="1" customWidth="1"/>
    <col min="8452" max="8454" width="10.140625" style="33" customWidth="1"/>
    <col min="8455" max="8698" width="9.140625" style="33" customWidth="1"/>
    <col min="8699" max="8699" width="5.5703125" style="33" customWidth="1"/>
    <col min="8700" max="8700" width="13.5703125" style="33" customWidth="1"/>
    <col min="8701" max="8701" width="43.5703125" style="33" customWidth="1"/>
    <col min="8702" max="8704" width="10.140625" style="33"/>
    <col min="8705" max="8705" width="5.28515625" style="33" bestFit="1" customWidth="1"/>
    <col min="8706" max="8706" width="0" style="33" hidden="1" customWidth="1"/>
    <col min="8707" max="8707" width="72.42578125" style="33" bestFit="1" customWidth="1"/>
    <col min="8708" max="8710" width="10.140625" style="33" customWidth="1"/>
    <col min="8711" max="8954" width="9.140625" style="33" customWidth="1"/>
    <col min="8955" max="8955" width="5.5703125" style="33" customWidth="1"/>
    <col min="8956" max="8956" width="13.5703125" style="33" customWidth="1"/>
    <col min="8957" max="8957" width="43.5703125" style="33" customWidth="1"/>
    <col min="8958" max="8960" width="10.140625" style="33"/>
    <col min="8961" max="8961" width="5.28515625" style="33" bestFit="1" customWidth="1"/>
    <col min="8962" max="8962" width="0" style="33" hidden="1" customWidth="1"/>
    <col min="8963" max="8963" width="72.42578125" style="33" bestFit="1" customWidth="1"/>
    <col min="8964" max="8966" width="10.140625" style="33" customWidth="1"/>
    <col min="8967" max="9210" width="9.140625" style="33" customWidth="1"/>
    <col min="9211" max="9211" width="5.5703125" style="33" customWidth="1"/>
    <col min="9212" max="9212" width="13.5703125" style="33" customWidth="1"/>
    <col min="9213" max="9213" width="43.5703125" style="33" customWidth="1"/>
    <col min="9214" max="9216" width="10.140625" style="33"/>
    <col min="9217" max="9217" width="5.28515625" style="33" bestFit="1" customWidth="1"/>
    <col min="9218" max="9218" width="0" style="33" hidden="1" customWidth="1"/>
    <col min="9219" max="9219" width="72.42578125" style="33" bestFit="1" customWidth="1"/>
    <col min="9220" max="9222" width="10.140625" style="33" customWidth="1"/>
    <col min="9223" max="9466" width="9.140625" style="33" customWidth="1"/>
    <col min="9467" max="9467" width="5.5703125" style="33" customWidth="1"/>
    <col min="9468" max="9468" width="13.5703125" style="33" customWidth="1"/>
    <col min="9469" max="9469" width="43.5703125" style="33" customWidth="1"/>
    <col min="9470" max="9472" width="10.140625" style="33"/>
    <col min="9473" max="9473" width="5.28515625" style="33" bestFit="1" customWidth="1"/>
    <col min="9474" max="9474" width="0" style="33" hidden="1" customWidth="1"/>
    <col min="9475" max="9475" width="72.42578125" style="33" bestFit="1" customWidth="1"/>
    <col min="9476" max="9478" width="10.140625" style="33" customWidth="1"/>
    <col min="9479" max="9722" width="9.140625" style="33" customWidth="1"/>
    <col min="9723" max="9723" width="5.5703125" style="33" customWidth="1"/>
    <col min="9724" max="9724" width="13.5703125" style="33" customWidth="1"/>
    <col min="9725" max="9725" width="43.5703125" style="33" customWidth="1"/>
    <col min="9726" max="9728" width="10.140625" style="33"/>
    <col min="9729" max="9729" width="5.28515625" style="33" bestFit="1" customWidth="1"/>
    <col min="9730" max="9730" width="0" style="33" hidden="1" customWidth="1"/>
    <col min="9731" max="9731" width="72.42578125" style="33" bestFit="1" customWidth="1"/>
    <col min="9732" max="9734" width="10.140625" style="33" customWidth="1"/>
    <col min="9735" max="9978" width="9.140625" style="33" customWidth="1"/>
    <col min="9979" max="9979" width="5.5703125" style="33" customWidth="1"/>
    <col min="9980" max="9980" width="13.5703125" style="33" customWidth="1"/>
    <col min="9981" max="9981" width="43.5703125" style="33" customWidth="1"/>
    <col min="9982" max="9984" width="10.140625" style="33"/>
    <col min="9985" max="9985" width="5.28515625" style="33" bestFit="1" customWidth="1"/>
    <col min="9986" max="9986" width="0" style="33" hidden="1" customWidth="1"/>
    <col min="9987" max="9987" width="72.42578125" style="33" bestFit="1" customWidth="1"/>
    <col min="9988" max="9990" width="10.140625" style="33" customWidth="1"/>
    <col min="9991" max="10234" width="9.140625" style="33" customWidth="1"/>
    <col min="10235" max="10235" width="5.5703125" style="33" customWidth="1"/>
    <col min="10236" max="10236" width="13.5703125" style="33" customWidth="1"/>
    <col min="10237" max="10237" width="43.5703125" style="33" customWidth="1"/>
    <col min="10238" max="10240" width="10.140625" style="33"/>
    <col min="10241" max="10241" width="5.28515625" style="33" bestFit="1" customWidth="1"/>
    <col min="10242" max="10242" width="0" style="33" hidden="1" customWidth="1"/>
    <col min="10243" max="10243" width="72.42578125" style="33" bestFit="1" customWidth="1"/>
    <col min="10244" max="10246" width="10.140625" style="33" customWidth="1"/>
    <col min="10247" max="10490" width="9.140625" style="33" customWidth="1"/>
    <col min="10491" max="10491" width="5.5703125" style="33" customWidth="1"/>
    <col min="10492" max="10492" width="13.5703125" style="33" customWidth="1"/>
    <col min="10493" max="10493" width="43.5703125" style="33" customWidth="1"/>
    <col min="10494" max="10496" width="10.140625" style="33"/>
    <col min="10497" max="10497" width="5.28515625" style="33" bestFit="1" customWidth="1"/>
    <col min="10498" max="10498" width="0" style="33" hidden="1" customWidth="1"/>
    <col min="10499" max="10499" width="72.42578125" style="33" bestFit="1" customWidth="1"/>
    <col min="10500" max="10502" width="10.140625" style="33" customWidth="1"/>
    <col min="10503" max="10746" width="9.140625" style="33" customWidth="1"/>
    <col min="10747" max="10747" width="5.5703125" style="33" customWidth="1"/>
    <col min="10748" max="10748" width="13.5703125" style="33" customWidth="1"/>
    <col min="10749" max="10749" width="43.5703125" style="33" customWidth="1"/>
    <col min="10750" max="10752" width="10.140625" style="33"/>
    <col min="10753" max="10753" width="5.28515625" style="33" bestFit="1" customWidth="1"/>
    <col min="10754" max="10754" width="0" style="33" hidden="1" customWidth="1"/>
    <col min="10755" max="10755" width="72.42578125" style="33" bestFit="1" customWidth="1"/>
    <col min="10756" max="10758" width="10.140625" style="33" customWidth="1"/>
    <col min="10759" max="11002" width="9.140625" style="33" customWidth="1"/>
    <col min="11003" max="11003" width="5.5703125" style="33" customWidth="1"/>
    <col min="11004" max="11004" width="13.5703125" style="33" customWidth="1"/>
    <col min="11005" max="11005" width="43.5703125" style="33" customWidth="1"/>
    <col min="11006" max="11008" width="10.140625" style="33"/>
    <col min="11009" max="11009" width="5.28515625" style="33" bestFit="1" customWidth="1"/>
    <col min="11010" max="11010" width="0" style="33" hidden="1" customWidth="1"/>
    <col min="11011" max="11011" width="72.42578125" style="33" bestFit="1" customWidth="1"/>
    <col min="11012" max="11014" width="10.140625" style="33" customWidth="1"/>
    <col min="11015" max="11258" width="9.140625" style="33" customWidth="1"/>
    <col min="11259" max="11259" width="5.5703125" style="33" customWidth="1"/>
    <col min="11260" max="11260" width="13.5703125" style="33" customWidth="1"/>
    <col min="11261" max="11261" width="43.5703125" style="33" customWidth="1"/>
    <col min="11262" max="11264" width="10.140625" style="33"/>
    <col min="11265" max="11265" width="5.28515625" style="33" bestFit="1" customWidth="1"/>
    <col min="11266" max="11266" width="0" style="33" hidden="1" customWidth="1"/>
    <col min="11267" max="11267" width="72.42578125" style="33" bestFit="1" customWidth="1"/>
    <col min="11268" max="11270" width="10.140625" style="33" customWidth="1"/>
    <col min="11271" max="11514" width="9.140625" style="33" customWidth="1"/>
    <col min="11515" max="11515" width="5.5703125" style="33" customWidth="1"/>
    <col min="11516" max="11516" width="13.5703125" style="33" customWidth="1"/>
    <col min="11517" max="11517" width="43.5703125" style="33" customWidth="1"/>
    <col min="11518" max="11520" width="10.140625" style="33"/>
    <col min="11521" max="11521" width="5.28515625" style="33" bestFit="1" customWidth="1"/>
    <col min="11522" max="11522" width="0" style="33" hidden="1" customWidth="1"/>
    <col min="11523" max="11523" width="72.42578125" style="33" bestFit="1" customWidth="1"/>
    <col min="11524" max="11526" width="10.140625" style="33" customWidth="1"/>
    <col min="11527" max="11770" width="9.140625" style="33" customWidth="1"/>
    <col min="11771" max="11771" width="5.5703125" style="33" customWidth="1"/>
    <col min="11772" max="11772" width="13.5703125" style="33" customWidth="1"/>
    <col min="11773" max="11773" width="43.5703125" style="33" customWidth="1"/>
    <col min="11774" max="11776" width="10.140625" style="33"/>
    <col min="11777" max="11777" width="5.28515625" style="33" bestFit="1" customWidth="1"/>
    <col min="11778" max="11778" width="0" style="33" hidden="1" customWidth="1"/>
    <col min="11779" max="11779" width="72.42578125" style="33" bestFit="1" customWidth="1"/>
    <col min="11780" max="11782" width="10.140625" style="33" customWidth="1"/>
    <col min="11783" max="12026" width="9.140625" style="33" customWidth="1"/>
    <col min="12027" max="12027" width="5.5703125" style="33" customWidth="1"/>
    <col min="12028" max="12028" width="13.5703125" style="33" customWidth="1"/>
    <col min="12029" max="12029" width="43.5703125" style="33" customWidth="1"/>
    <col min="12030" max="12032" width="10.140625" style="33"/>
    <col min="12033" max="12033" width="5.28515625" style="33" bestFit="1" customWidth="1"/>
    <col min="12034" max="12034" width="0" style="33" hidden="1" customWidth="1"/>
    <col min="12035" max="12035" width="72.42578125" style="33" bestFit="1" customWidth="1"/>
    <col min="12036" max="12038" width="10.140625" style="33" customWidth="1"/>
    <col min="12039" max="12282" width="9.140625" style="33" customWidth="1"/>
    <col min="12283" max="12283" width="5.5703125" style="33" customWidth="1"/>
    <col min="12284" max="12284" width="13.5703125" style="33" customWidth="1"/>
    <col min="12285" max="12285" width="43.5703125" style="33" customWidth="1"/>
    <col min="12286" max="12288" width="10.140625" style="33"/>
    <col min="12289" max="12289" width="5.28515625" style="33" bestFit="1" customWidth="1"/>
    <col min="12290" max="12290" width="0" style="33" hidden="1" customWidth="1"/>
    <col min="12291" max="12291" width="72.42578125" style="33" bestFit="1" customWidth="1"/>
    <col min="12292" max="12294" width="10.140625" style="33" customWidth="1"/>
    <col min="12295" max="12538" width="9.140625" style="33" customWidth="1"/>
    <col min="12539" max="12539" width="5.5703125" style="33" customWidth="1"/>
    <col min="12540" max="12540" width="13.5703125" style="33" customWidth="1"/>
    <col min="12541" max="12541" width="43.5703125" style="33" customWidth="1"/>
    <col min="12542" max="12544" width="10.140625" style="33"/>
    <col min="12545" max="12545" width="5.28515625" style="33" bestFit="1" customWidth="1"/>
    <col min="12546" max="12546" width="0" style="33" hidden="1" customWidth="1"/>
    <col min="12547" max="12547" width="72.42578125" style="33" bestFit="1" customWidth="1"/>
    <col min="12548" max="12550" width="10.140625" style="33" customWidth="1"/>
    <col min="12551" max="12794" width="9.140625" style="33" customWidth="1"/>
    <col min="12795" max="12795" width="5.5703125" style="33" customWidth="1"/>
    <col min="12796" max="12796" width="13.5703125" style="33" customWidth="1"/>
    <col min="12797" max="12797" width="43.5703125" style="33" customWidth="1"/>
    <col min="12798" max="12800" width="10.140625" style="33"/>
    <col min="12801" max="12801" width="5.28515625" style="33" bestFit="1" customWidth="1"/>
    <col min="12802" max="12802" width="0" style="33" hidden="1" customWidth="1"/>
    <col min="12803" max="12803" width="72.42578125" style="33" bestFit="1" customWidth="1"/>
    <col min="12804" max="12806" width="10.140625" style="33" customWidth="1"/>
    <col min="12807" max="13050" width="9.140625" style="33" customWidth="1"/>
    <col min="13051" max="13051" width="5.5703125" style="33" customWidth="1"/>
    <col min="13052" max="13052" width="13.5703125" style="33" customWidth="1"/>
    <col min="13053" max="13053" width="43.5703125" style="33" customWidth="1"/>
    <col min="13054" max="13056" width="10.140625" style="33"/>
    <col min="13057" max="13057" width="5.28515625" style="33" bestFit="1" customWidth="1"/>
    <col min="13058" max="13058" width="0" style="33" hidden="1" customWidth="1"/>
    <col min="13059" max="13059" width="72.42578125" style="33" bestFit="1" customWidth="1"/>
    <col min="13060" max="13062" width="10.140625" style="33" customWidth="1"/>
    <col min="13063" max="13306" width="9.140625" style="33" customWidth="1"/>
    <col min="13307" max="13307" width="5.5703125" style="33" customWidth="1"/>
    <col min="13308" max="13308" width="13.5703125" style="33" customWidth="1"/>
    <col min="13309" max="13309" width="43.5703125" style="33" customWidth="1"/>
    <col min="13310" max="13312" width="10.140625" style="33"/>
    <col min="13313" max="13313" width="5.28515625" style="33" bestFit="1" customWidth="1"/>
    <col min="13314" max="13314" width="0" style="33" hidden="1" customWidth="1"/>
    <col min="13315" max="13315" width="72.42578125" style="33" bestFit="1" customWidth="1"/>
    <col min="13316" max="13318" width="10.140625" style="33" customWidth="1"/>
    <col min="13319" max="13562" width="9.140625" style="33" customWidth="1"/>
    <col min="13563" max="13563" width="5.5703125" style="33" customWidth="1"/>
    <col min="13564" max="13564" width="13.5703125" style="33" customWidth="1"/>
    <col min="13565" max="13565" width="43.5703125" style="33" customWidth="1"/>
    <col min="13566" max="13568" width="10.140625" style="33"/>
    <col min="13569" max="13569" width="5.28515625" style="33" bestFit="1" customWidth="1"/>
    <col min="13570" max="13570" width="0" style="33" hidden="1" customWidth="1"/>
    <col min="13571" max="13571" width="72.42578125" style="33" bestFit="1" customWidth="1"/>
    <col min="13572" max="13574" width="10.140625" style="33" customWidth="1"/>
    <col min="13575" max="13818" width="9.140625" style="33" customWidth="1"/>
    <col min="13819" max="13819" width="5.5703125" style="33" customWidth="1"/>
    <col min="13820" max="13820" width="13.5703125" style="33" customWidth="1"/>
    <col min="13821" max="13821" width="43.5703125" style="33" customWidth="1"/>
    <col min="13822" max="13824" width="10.140625" style="33"/>
    <col min="13825" max="13825" width="5.28515625" style="33" bestFit="1" customWidth="1"/>
    <col min="13826" max="13826" width="0" style="33" hidden="1" customWidth="1"/>
    <col min="13827" max="13827" width="72.42578125" style="33" bestFit="1" customWidth="1"/>
    <col min="13828" max="13830" width="10.140625" style="33" customWidth="1"/>
    <col min="13831" max="14074" width="9.140625" style="33" customWidth="1"/>
    <col min="14075" max="14075" width="5.5703125" style="33" customWidth="1"/>
    <col min="14076" max="14076" width="13.5703125" style="33" customWidth="1"/>
    <col min="14077" max="14077" width="43.5703125" style="33" customWidth="1"/>
    <col min="14078" max="14080" width="10.140625" style="33"/>
    <col min="14081" max="14081" width="5.28515625" style="33" bestFit="1" customWidth="1"/>
    <col min="14082" max="14082" width="0" style="33" hidden="1" customWidth="1"/>
    <col min="14083" max="14083" width="72.42578125" style="33" bestFit="1" customWidth="1"/>
    <col min="14084" max="14086" width="10.140625" style="33" customWidth="1"/>
    <col min="14087" max="14330" width="9.140625" style="33" customWidth="1"/>
    <col min="14331" max="14331" width="5.5703125" style="33" customWidth="1"/>
    <col min="14332" max="14332" width="13.5703125" style="33" customWidth="1"/>
    <col min="14333" max="14333" width="43.5703125" style="33" customWidth="1"/>
    <col min="14334" max="14336" width="10.140625" style="33"/>
    <col min="14337" max="14337" width="5.28515625" style="33" bestFit="1" customWidth="1"/>
    <col min="14338" max="14338" width="0" style="33" hidden="1" customWidth="1"/>
    <col min="14339" max="14339" width="72.42578125" style="33" bestFit="1" customWidth="1"/>
    <col min="14340" max="14342" width="10.140625" style="33" customWidth="1"/>
    <col min="14343" max="14586" width="9.140625" style="33" customWidth="1"/>
    <col min="14587" max="14587" width="5.5703125" style="33" customWidth="1"/>
    <col min="14588" max="14588" width="13.5703125" style="33" customWidth="1"/>
    <col min="14589" max="14589" width="43.5703125" style="33" customWidth="1"/>
    <col min="14590" max="14592" width="10.140625" style="33"/>
    <col min="14593" max="14593" width="5.28515625" style="33" bestFit="1" customWidth="1"/>
    <col min="14594" max="14594" width="0" style="33" hidden="1" customWidth="1"/>
    <col min="14595" max="14595" width="72.42578125" style="33" bestFit="1" customWidth="1"/>
    <col min="14596" max="14598" width="10.140625" style="33" customWidth="1"/>
    <col min="14599" max="14842" width="9.140625" style="33" customWidth="1"/>
    <col min="14843" max="14843" width="5.5703125" style="33" customWidth="1"/>
    <col min="14844" max="14844" width="13.5703125" style="33" customWidth="1"/>
    <col min="14845" max="14845" width="43.5703125" style="33" customWidth="1"/>
    <col min="14846" max="14848" width="10.140625" style="33"/>
    <col min="14849" max="14849" width="5.28515625" style="33" bestFit="1" customWidth="1"/>
    <col min="14850" max="14850" width="0" style="33" hidden="1" customWidth="1"/>
    <col min="14851" max="14851" width="72.42578125" style="33" bestFit="1" customWidth="1"/>
    <col min="14852" max="14854" width="10.140625" style="33" customWidth="1"/>
    <col min="14855" max="15098" width="9.140625" style="33" customWidth="1"/>
    <col min="15099" max="15099" width="5.5703125" style="33" customWidth="1"/>
    <col min="15100" max="15100" width="13.5703125" style="33" customWidth="1"/>
    <col min="15101" max="15101" width="43.5703125" style="33" customWidth="1"/>
    <col min="15102" max="15104" width="10.140625" style="33"/>
    <col min="15105" max="15105" width="5.28515625" style="33" bestFit="1" customWidth="1"/>
    <col min="15106" max="15106" width="0" style="33" hidden="1" customWidth="1"/>
    <col min="15107" max="15107" width="72.42578125" style="33" bestFit="1" customWidth="1"/>
    <col min="15108" max="15110" width="10.140625" style="33" customWidth="1"/>
    <col min="15111" max="15354" width="9.140625" style="33" customWidth="1"/>
    <col min="15355" max="15355" width="5.5703125" style="33" customWidth="1"/>
    <col min="15356" max="15356" width="13.5703125" style="33" customWidth="1"/>
    <col min="15357" max="15357" width="43.5703125" style="33" customWidth="1"/>
    <col min="15358" max="15360" width="10.140625" style="33"/>
    <col min="15361" max="15361" width="5.28515625" style="33" bestFit="1" customWidth="1"/>
    <col min="15362" max="15362" width="0" style="33" hidden="1" customWidth="1"/>
    <col min="15363" max="15363" width="72.42578125" style="33" bestFit="1" customWidth="1"/>
    <col min="15364" max="15366" width="10.140625" style="33" customWidth="1"/>
    <col min="15367" max="15610" width="9.140625" style="33" customWidth="1"/>
    <col min="15611" max="15611" width="5.5703125" style="33" customWidth="1"/>
    <col min="15612" max="15612" width="13.5703125" style="33" customWidth="1"/>
    <col min="15613" max="15613" width="43.5703125" style="33" customWidth="1"/>
    <col min="15614" max="15616" width="10.140625" style="33"/>
    <col min="15617" max="15617" width="5.28515625" style="33" bestFit="1" customWidth="1"/>
    <col min="15618" max="15618" width="0" style="33" hidden="1" customWidth="1"/>
    <col min="15619" max="15619" width="72.42578125" style="33" bestFit="1" customWidth="1"/>
    <col min="15620" max="15622" width="10.140625" style="33" customWidth="1"/>
    <col min="15623" max="15866" width="9.140625" style="33" customWidth="1"/>
    <col min="15867" max="15867" width="5.5703125" style="33" customWidth="1"/>
    <col min="15868" max="15868" width="13.5703125" style="33" customWidth="1"/>
    <col min="15869" max="15869" width="43.5703125" style="33" customWidth="1"/>
    <col min="15870" max="15872" width="10.140625" style="33"/>
    <col min="15873" max="15873" width="5.28515625" style="33" bestFit="1" customWidth="1"/>
    <col min="15874" max="15874" width="0" style="33" hidden="1" customWidth="1"/>
    <col min="15875" max="15875" width="72.42578125" style="33" bestFit="1" customWidth="1"/>
    <col min="15876" max="15878" width="10.140625" style="33" customWidth="1"/>
    <col min="15879" max="16122" width="9.140625" style="33" customWidth="1"/>
    <col min="16123" max="16123" width="5.5703125" style="33" customWidth="1"/>
    <col min="16124" max="16124" width="13.5703125" style="33" customWidth="1"/>
    <col min="16125" max="16125" width="43.5703125" style="33" customWidth="1"/>
    <col min="16126" max="16128" width="10.140625" style="33"/>
    <col min="16129" max="16129" width="5.28515625" style="33" bestFit="1" customWidth="1"/>
    <col min="16130" max="16130" width="0" style="33" hidden="1" customWidth="1"/>
    <col min="16131" max="16131" width="72.42578125" style="33" bestFit="1" customWidth="1"/>
    <col min="16132" max="16134" width="10.140625" style="33" customWidth="1"/>
    <col min="16135" max="16378" width="9.140625" style="33" customWidth="1"/>
    <col min="16379" max="16379" width="5.5703125" style="33" customWidth="1"/>
    <col min="16380" max="16380" width="13.5703125" style="33" customWidth="1"/>
    <col min="16381" max="16381" width="43.5703125" style="33" customWidth="1"/>
    <col min="16382" max="16384" width="10.140625" style="33"/>
  </cols>
  <sheetData>
    <row r="2" spans="1:7" s="1" customFormat="1" ht="15.95" customHeight="1">
      <c r="A2" s="124" t="s">
        <v>201</v>
      </c>
      <c r="B2" s="124"/>
      <c r="C2" s="125"/>
      <c r="D2" s="125"/>
      <c r="E2" s="126"/>
      <c r="F2" s="126"/>
    </row>
    <row r="3" spans="1:7" s="1" customFormat="1" ht="15.95" customHeight="1">
      <c r="A3" s="127" t="s">
        <v>202</v>
      </c>
      <c r="B3" s="127"/>
      <c r="C3" s="128"/>
      <c r="D3" s="128"/>
      <c r="E3" s="126"/>
      <c r="F3" s="126"/>
    </row>
    <row r="4" spans="1:7" s="1" customFormat="1" ht="15.95" customHeight="1">
      <c r="A4" s="127" t="s">
        <v>202</v>
      </c>
      <c r="B4" s="127"/>
      <c r="C4" s="128"/>
      <c r="D4" s="128"/>
      <c r="E4" s="126"/>
      <c r="F4" s="126"/>
    </row>
    <row r="5" spans="1:7" s="1" customFormat="1" ht="15.95" customHeight="1">
      <c r="A5" s="127" t="s">
        <v>203</v>
      </c>
      <c r="B5" s="127"/>
      <c r="C5" s="128"/>
      <c r="D5" s="128"/>
      <c r="E5" s="126"/>
      <c r="F5" s="126"/>
    </row>
    <row r="6" spans="1:7" s="1" customFormat="1" ht="15.95" customHeight="1">
      <c r="A6" s="129"/>
      <c r="B6" s="129"/>
      <c r="C6" s="130"/>
      <c r="D6" s="130"/>
      <c r="E6" s="130"/>
      <c r="F6" s="126"/>
    </row>
    <row r="7" spans="1:7" s="1" customFormat="1" ht="15.95" customHeight="1">
      <c r="A7" s="129"/>
      <c r="B7" s="129"/>
      <c r="C7" s="131"/>
      <c r="D7" s="131"/>
      <c r="E7" s="126"/>
      <c r="F7" s="126"/>
    </row>
    <row r="8" spans="1:7" s="1" customFormat="1" ht="15.95" customHeight="1">
      <c r="A8" s="354" t="s">
        <v>182</v>
      </c>
      <c r="B8" s="354"/>
      <c r="C8" s="354"/>
      <c r="D8" s="354"/>
      <c r="E8" s="354"/>
      <c r="F8" s="354"/>
    </row>
    <row r="9" spans="1:7" s="1" customFormat="1" ht="15.95" customHeight="1">
      <c r="A9" s="249"/>
      <c r="B9" s="249"/>
      <c r="C9" s="132"/>
      <c r="D9" s="132"/>
      <c r="E9" s="126"/>
      <c r="F9" s="126"/>
    </row>
    <row r="10" spans="1:7" s="1" customFormat="1" ht="15.95" customHeight="1">
      <c r="A10" s="352" t="s">
        <v>204</v>
      </c>
      <c r="B10" s="352"/>
      <c r="C10" s="352"/>
      <c r="D10" s="352"/>
      <c r="E10" s="352"/>
      <c r="F10" s="352"/>
    </row>
    <row r="11" spans="1:7" s="1" customFormat="1" ht="15.95" customHeight="1">
      <c r="A11" s="250">
        <v>1</v>
      </c>
      <c r="B11" s="250"/>
      <c r="C11" s="351"/>
      <c r="D11" s="351"/>
      <c r="E11" s="351"/>
      <c r="F11" s="351"/>
    </row>
    <row r="12" spans="1:7" s="1" customFormat="1" ht="15.95" customHeight="1">
      <c r="A12" s="250">
        <v>2</v>
      </c>
      <c r="B12" s="250"/>
      <c r="C12" s="351"/>
      <c r="D12" s="351"/>
      <c r="E12" s="351"/>
      <c r="F12" s="351"/>
    </row>
    <row r="13" spans="1:7" s="1" customFormat="1" ht="15.95" customHeight="1">
      <c r="A13" s="250">
        <v>3</v>
      </c>
      <c r="B13" s="250"/>
      <c r="C13" s="351"/>
      <c r="D13" s="351"/>
      <c r="E13" s="351"/>
      <c r="F13" s="351"/>
      <c r="G13" s="7"/>
    </row>
    <row r="14" spans="1:7" s="1" customFormat="1" ht="15.95" customHeight="1">
      <c r="A14" s="250">
        <v>4</v>
      </c>
      <c r="B14" s="250"/>
      <c r="C14" s="351"/>
      <c r="D14" s="351"/>
      <c r="E14" s="351"/>
      <c r="F14" s="351"/>
      <c r="G14" s="7"/>
    </row>
    <row r="15" spans="1:7" s="1" customFormat="1" ht="15.95" customHeight="1">
      <c r="A15" s="250"/>
      <c r="B15" s="250"/>
      <c r="C15" s="133"/>
      <c r="D15" s="133"/>
      <c r="E15" s="126"/>
      <c r="F15" s="126"/>
      <c r="G15" s="7"/>
    </row>
    <row r="16" spans="1:7" s="1" customFormat="1" ht="15.95" customHeight="1">
      <c r="A16" s="352" t="s">
        <v>205</v>
      </c>
      <c r="B16" s="352"/>
      <c r="C16" s="352"/>
      <c r="D16" s="352"/>
      <c r="E16" s="352"/>
      <c r="F16" s="352"/>
      <c r="G16" s="7"/>
    </row>
    <row r="17" spans="1:7" s="1" customFormat="1" ht="15.95" customHeight="1">
      <c r="A17" s="353" t="s">
        <v>298</v>
      </c>
      <c r="B17" s="353"/>
      <c r="C17" s="353"/>
      <c r="D17" s="353"/>
      <c r="E17" s="353"/>
      <c r="F17" s="353"/>
      <c r="G17" s="7"/>
    </row>
    <row r="18" spans="1:7" s="1" customFormat="1" ht="15.95" customHeight="1">
      <c r="A18" s="2"/>
      <c r="B18" s="266" t="s">
        <v>1</v>
      </c>
      <c r="C18" s="266"/>
      <c r="D18" s="266"/>
      <c r="E18" s="266"/>
      <c r="F18" s="266"/>
      <c r="G18" s="7"/>
    </row>
    <row r="19" spans="1:7" s="39" customFormat="1" ht="15.95" customHeight="1">
      <c r="A19" s="305" t="s">
        <v>9</v>
      </c>
      <c r="B19" s="305" t="s">
        <v>10</v>
      </c>
      <c r="C19" s="305" t="s">
        <v>11</v>
      </c>
      <c r="D19" s="305" t="s">
        <v>12</v>
      </c>
      <c r="E19" s="308" t="s">
        <v>163</v>
      </c>
      <c r="F19" s="309"/>
    </row>
    <row r="20" spans="1:7" s="39" customFormat="1" ht="15.95" customHeight="1">
      <c r="A20" s="306"/>
      <c r="B20" s="306"/>
      <c r="C20" s="306"/>
      <c r="D20" s="306"/>
      <c r="E20" s="305" t="s">
        <v>164</v>
      </c>
      <c r="F20" s="305" t="s">
        <v>15</v>
      </c>
    </row>
    <row r="21" spans="1:7" s="39" customFormat="1" ht="15.95" customHeight="1">
      <c r="A21" s="307"/>
      <c r="B21" s="307"/>
      <c r="C21" s="307"/>
      <c r="D21" s="307"/>
      <c r="E21" s="307"/>
      <c r="F21" s="307"/>
    </row>
    <row r="22" spans="1:7" s="42" customFormat="1" ht="15.95" customHeight="1">
      <c r="A22" s="40">
        <v>1</v>
      </c>
      <c r="B22" s="41">
        <v>2</v>
      </c>
      <c r="C22" s="41">
        <v>2</v>
      </c>
      <c r="D22" s="41">
        <v>3</v>
      </c>
      <c r="E22" s="41">
        <v>4</v>
      </c>
      <c r="F22" s="41">
        <v>5</v>
      </c>
    </row>
    <row r="23" spans="1:7" s="47" customFormat="1" ht="15.95" customHeight="1">
      <c r="A23" s="43"/>
      <c r="B23" s="44"/>
      <c r="C23" s="310"/>
      <c r="D23" s="310"/>
      <c r="E23" s="44"/>
      <c r="F23" s="45"/>
      <c r="G23" s="46"/>
    </row>
    <row r="24" spans="1:7" s="135" customFormat="1" ht="15.95" customHeight="1">
      <c r="A24" s="246"/>
      <c r="B24" s="247"/>
      <c r="C24" s="293" t="s">
        <v>405</v>
      </c>
      <c r="D24" s="293"/>
      <c r="E24" s="247"/>
      <c r="F24" s="248"/>
      <c r="G24" s="134"/>
    </row>
    <row r="25" spans="1:7" s="135" customFormat="1" ht="15.95" customHeight="1">
      <c r="A25" s="184" t="s">
        <v>16</v>
      </c>
      <c r="B25" s="185" t="s">
        <v>299</v>
      </c>
      <c r="C25" s="185" t="s">
        <v>300</v>
      </c>
      <c r="D25" s="186" t="s">
        <v>42</v>
      </c>
      <c r="E25" s="301">
        <v>1.54</v>
      </c>
      <c r="F25" s="302"/>
      <c r="G25" s="136"/>
    </row>
    <row r="26" spans="1:7" s="135" customFormat="1" ht="15.95" customHeight="1">
      <c r="A26" s="184" t="s">
        <v>20</v>
      </c>
      <c r="B26" s="185" t="s">
        <v>302</v>
      </c>
      <c r="C26" s="185" t="s">
        <v>303</v>
      </c>
      <c r="D26" s="186" t="s">
        <v>42</v>
      </c>
      <c r="E26" s="301">
        <v>1.54</v>
      </c>
      <c r="F26" s="302"/>
      <c r="G26" s="136"/>
    </row>
    <row r="27" spans="1:7" s="135" customFormat="1" ht="15.95" customHeight="1">
      <c r="A27" s="184" t="s">
        <v>22</v>
      </c>
      <c r="B27" s="185" t="s">
        <v>307</v>
      </c>
      <c r="C27" s="185" t="s">
        <v>308</v>
      </c>
      <c r="D27" s="186" t="s">
        <v>42</v>
      </c>
      <c r="E27" s="301">
        <v>1.9800000000000002E-2</v>
      </c>
      <c r="F27" s="302"/>
      <c r="G27" s="136"/>
    </row>
    <row r="28" spans="1:7" s="135" customFormat="1" ht="15.95" customHeight="1">
      <c r="A28" s="184" t="s">
        <v>30</v>
      </c>
      <c r="B28" s="185" t="s">
        <v>309</v>
      </c>
      <c r="C28" s="185" t="s">
        <v>310</v>
      </c>
      <c r="D28" s="186" t="s">
        <v>42</v>
      </c>
      <c r="E28" s="301">
        <v>0.18</v>
      </c>
      <c r="F28" s="302"/>
      <c r="G28" s="136"/>
    </row>
    <row r="29" spans="1:7" s="135" customFormat="1" ht="15.95" customHeight="1">
      <c r="A29" s="184" t="s">
        <v>40</v>
      </c>
      <c r="B29" s="185" t="s">
        <v>311</v>
      </c>
      <c r="C29" s="185" t="s">
        <v>365</v>
      </c>
      <c r="D29" s="186" t="s">
        <v>42</v>
      </c>
      <c r="E29" s="301">
        <v>0.36399999999999999</v>
      </c>
      <c r="F29" s="302"/>
      <c r="G29" s="136"/>
    </row>
    <row r="30" spans="1:7" s="135" customFormat="1" ht="15.95" customHeight="1">
      <c r="A30" s="184" t="s">
        <v>41</v>
      </c>
      <c r="B30" s="185" t="s">
        <v>312</v>
      </c>
      <c r="C30" s="185" t="s">
        <v>313</v>
      </c>
      <c r="D30" s="186" t="s">
        <v>42</v>
      </c>
      <c r="E30" s="301">
        <v>2.84</v>
      </c>
      <c r="F30" s="302"/>
      <c r="G30" s="136"/>
    </row>
    <row r="31" spans="1:7" s="135" customFormat="1" ht="15.95" customHeight="1">
      <c r="A31" s="184" t="s">
        <v>52</v>
      </c>
      <c r="B31" s="185" t="s">
        <v>314</v>
      </c>
      <c r="C31" s="185" t="s">
        <v>315</v>
      </c>
      <c r="D31" s="186" t="s">
        <v>42</v>
      </c>
      <c r="E31" s="301">
        <v>1.49</v>
      </c>
      <c r="F31" s="302"/>
      <c r="G31" s="136"/>
    </row>
    <row r="32" spans="1:7" s="135" customFormat="1" ht="15.95" customHeight="1">
      <c r="A32" s="184" t="s">
        <v>54</v>
      </c>
      <c r="B32" s="185" t="s">
        <v>239</v>
      </c>
      <c r="C32" s="185" t="s">
        <v>240</v>
      </c>
      <c r="D32" s="186" t="s">
        <v>42</v>
      </c>
      <c r="E32" s="301">
        <v>2.84</v>
      </c>
      <c r="F32" s="302"/>
      <c r="G32" s="136"/>
    </row>
    <row r="33" spans="1:7" s="135" customFormat="1" ht="15.95" customHeight="1">
      <c r="A33" s="184" t="s">
        <v>62</v>
      </c>
      <c r="B33" s="185" t="s">
        <v>245</v>
      </c>
      <c r="C33" s="185" t="s">
        <v>246</v>
      </c>
      <c r="D33" s="186" t="s">
        <v>42</v>
      </c>
      <c r="E33" s="301">
        <v>1.49</v>
      </c>
      <c r="F33" s="302"/>
      <c r="G33" s="136"/>
    </row>
    <row r="34" spans="1:7" s="135" customFormat="1" ht="15.95" customHeight="1">
      <c r="A34" s="184" t="s">
        <v>71</v>
      </c>
      <c r="B34" s="185" t="s">
        <v>317</v>
      </c>
      <c r="C34" s="185" t="s">
        <v>318</v>
      </c>
      <c r="D34" s="186" t="s">
        <v>42</v>
      </c>
      <c r="E34" s="301">
        <v>1.9800000000000002E-2</v>
      </c>
      <c r="F34" s="302"/>
      <c r="G34" s="136"/>
    </row>
    <row r="35" spans="1:7" s="135" customFormat="1" ht="15.95" customHeight="1">
      <c r="A35" s="184" t="s">
        <v>72</v>
      </c>
      <c r="B35" s="185" t="s">
        <v>95</v>
      </c>
      <c r="C35" s="185" t="s">
        <v>293</v>
      </c>
      <c r="D35" s="186" t="s">
        <v>126</v>
      </c>
      <c r="E35" s="301">
        <v>3.7</v>
      </c>
      <c r="F35" s="302"/>
      <c r="G35" s="136"/>
    </row>
    <row r="36" spans="1:7" s="135" customFormat="1" ht="15.95" customHeight="1">
      <c r="A36" s="184" t="s">
        <v>73</v>
      </c>
      <c r="B36" s="185" t="s">
        <v>258</v>
      </c>
      <c r="C36" s="185" t="s">
        <v>259</v>
      </c>
      <c r="D36" s="186" t="s">
        <v>124</v>
      </c>
      <c r="E36" s="301">
        <v>1.3</v>
      </c>
      <c r="F36" s="302"/>
      <c r="G36" s="136"/>
    </row>
    <row r="37" spans="1:7" s="135" customFormat="1" ht="15.95" customHeight="1">
      <c r="A37" s="184" t="s">
        <v>78</v>
      </c>
      <c r="B37" s="185" t="s">
        <v>95</v>
      </c>
      <c r="C37" s="185" t="s">
        <v>294</v>
      </c>
      <c r="D37" s="186" t="s">
        <v>39</v>
      </c>
      <c r="E37" s="301">
        <v>9</v>
      </c>
      <c r="F37" s="302"/>
      <c r="G37" s="136"/>
    </row>
    <row r="38" spans="1:7" s="135" customFormat="1" ht="15.95" customHeight="1">
      <c r="A38" s="184" t="s">
        <v>79</v>
      </c>
      <c r="B38" s="185" t="s">
        <v>95</v>
      </c>
      <c r="C38" s="185" t="s">
        <v>295</v>
      </c>
      <c r="D38" s="186" t="s">
        <v>96</v>
      </c>
      <c r="E38" s="301">
        <v>4</v>
      </c>
      <c r="F38" s="302"/>
      <c r="G38" s="136"/>
    </row>
    <row r="39" spans="1:7" s="135" customFormat="1" ht="15.95" customHeight="1">
      <c r="A39" s="246"/>
      <c r="B39" s="247"/>
      <c r="C39" s="293" t="s">
        <v>406</v>
      </c>
      <c r="D39" s="293"/>
      <c r="E39" s="247"/>
      <c r="F39" s="248"/>
      <c r="G39" s="134"/>
    </row>
    <row r="40" spans="1:7" s="135" customFormat="1" ht="15.95" customHeight="1">
      <c r="A40" s="184" t="s">
        <v>80</v>
      </c>
      <c r="B40" s="185" t="s">
        <v>299</v>
      </c>
      <c r="C40" s="185" t="s">
        <v>300</v>
      </c>
      <c r="D40" s="186" t="s">
        <v>42</v>
      </c>
      <c r="E40" s="301">
        <v>0.34</v>
      </c>
      <c r="F40" s="302"/>
      <c r="G40" s="136"/>
    </row>
    <row r="41" spans="1:7" s="135" customFormat="1" ht="15.95" customHeight="1">
      <c r="A41" s="184" t="s">
        <v>81</v>
      </c>
      <c r="B41" s="185" t="s">
        <v>302</v>
      </c>
      <c r="C41" s="185" t="s">
        <v>303</v>
      </c>
      <c r="D41" s="186" t="s">
        <v>42</v>
      </c>
      <c r="E41" s="301">
        <v>0.34</v>
      </c>
      <c r="F41" s="302"/>
      <c r="G41" s="136"/>
    </row>
    <row r="42" spans="1:7" s="135" customFormat="1" ht="15.95" customHeight="1">
      <c r="A42" s="184" t="s">
        <v>90</v>
      </c>
      <c r="B42" s="185" t="s">
        <v>258</v>
      </c>
      <c r="C42" s="185" t="s">
        <v>259</v>
      </c>
      <c r="D42" s="186" t="s">
        <v>124</v>
      </c>
      <c r="E42" s="301">
        <v>0.23</v>
      </c>
      <c r="F42" s="302"/>
      <c r="G42" s="136"/>
    </row>
    <row r="43" spans="1:7" s="135" customFormat="1" ht="15.95" customHeight="1">
      <c r="A43" s="184" t="s">
        <v>91</v>
      </c>
      <c r="B43" s="185" t="s">
        <v>312</v>
      </c>
      <c r="C43" s="185" t="s">
        <v>313</v>
      </c>
      <c r="D43" s="186" t="s">
        <v>42</v>
      </c>
      <c r="E43" s="301">
        <v>0.89</v>
      </c>
      <c r="F43" s="302"/>
      <c r="G43" s="136"/>
    </row>
    <row r="44" spans="1:7" s="135" customFormat="1" ht="15.95" customHeight="1">
      <c r="A44" s="184" t="s">
        <v>92</v>
      </c>
      <c r="B44" s="185" t="s">
        <v>314</v>
      </c>
      <c r="C44" s="185" t="s">
        <v>315</v>
      </c>
      <c r="D44" s="186" t="s">
        <v>42</v>
      </c>
      <c r="E44" s="301">
        <v>0.34</v>
      </c>
      <c r="F44" s="302"/>
      <c r="G44" s="136"/>
    </row>
    <row r="45" spans="1:7" s="135" customFormat="1" ht="15.95" customHeight="1">
      <c r="A45" s="184" t="s">
        <v>94</v>
      </c>
      <c r="B45" s="185" t="s">
        <v>239</v>
      </c>
      <c r="C45" s="185" t="s">
        <v>240</v>
      </c>
      <c r="D45" s="186" t="s">
        <v>42</v>
      </c>
      <c r="E45" s="301">
        <v>0.89</v>
      </c>
      <c r="F45" s="302"/>
      <c r="G45" s="136"/>
    </row>
    <row r="46" spans="1:7" s="135" customFormat="1" ht="15.95" customHeight="1">
      <c r="A46" s="184" t="s">
        <v>97</v>
      </c>
      <c r="B46" s="185" t="s">
        <v>245</v>
      </c>
      <c r="C46" s="185" t="s">
        <v>246</v>
      </c>
      <c r="D46" s="186" t="s">
        <v>42</v>
      </c>
      <c r="E46" s="349">
        <v>0.34</v>
      </c>
      <c r="F46" s="350"/>
      <c r="G46" s="136"/>
    </row>
    <row r="47" spans="1:7" s="135" customFormat="1" ht="15.95" customHeight="1">
      <c r="A47" s="251" t="s">
        <v>105</v>
      </c>
      <c r="B47" s="252" t="s">
        <v>95</v>
      </c>
      <c r="C47" s="252" t="s">
        <v>294</v>
      </c>
      <c r="D47" s="251" t="s">
        <v>39</v>
      </c>
      <c r="E47" s="348">
        <v>8</v>
      </c>
      <c r="F47" s="348"/>
      <c r="G47" s="136"/>
    </row>
    <row r="50" spans="3:3" ht="15.95" customHeight="1">
      <c r="C50" s="33" t="s">
        <v>161</v>
      </c>
    </row>
  </sheetData>
  <mergeCells count="41">
    <mergeCell ref="C14:F14"/>
    <mergeCell ref="A16:F16"/>
    <mergeCell ref="A17:F17"/>
    <mergeCell ref="B18:F18"/>
    <mergeCell ref="A8:F8"/>
    <mergeCell ref="A10:F10"/>
    <mergeCell ref="C11:F11"/>
    <mergeCell ref="C12:F12"/>
    <mergeCell ref="C13:F13"/>
    <mergeCell ref="C39:D39"/>
    <mergeCell ref="E47:F47"/>
    <mergeCell ref="E41:F41"/>
    <mergeCell ref="E42:F42"/>
    <mergeCell ref="E43:F43"/>
    <mergeCell ref="E44:F44"/>
    <mergeCell ref="E45:F45"/>
    <mergeCell ref="E46:F46"/>
    <mergeCell ref="E40:F40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28:F28"/>
    <mergeCell ref="A19:A21"/>
    <mergeCell ref="B19:B21"/>
    <mergeCell ref="C19:C21"/>
    <mergeCell ref="D19:D21"/>
    <mergeCell ref="E19:F19"/>
    <mergeCell ref="E20:E21"/>
    <mergeCell ref="F20:F21"/>
    <mergeCell ref="C23:D23"/>
    <mergeCell ref="C24:D24"/>
    <mergeCell ref="E25:F25"/>
    <mergeCell ref="E26:F26"/>
    <mergeCell ref="E27:F27"/>
  </mergeCells>
  <pageMargins left="0.2" right="0.2" top="0.2" bottom="0.21" header="0.2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1950_БР</vt:lpstr>
      <vt:lpstr>1950_БВ</vt:lpstr>
      <vt:lpstr>200_Б1</vt:lpstr>
      <vt:lpstr>СТОИМОСТЬ</vt:lpstr>
      <vt:lpstr>Лист1</vt:lpstr>
      <vt:lpstr>Лист2</vt:lpstr>
      <vt:lpstr>ДЕФ .АКТ</vt:lpstr>
      <vt:lpstr>'1950_БВ'!Заголовки_для_печати</vt:lpstr>
      <vt:lpstr>'1950_БР'!Заголовки_для_печати</vt:lpstr>
      <vt:lpstr>'200_Б1'!Область_печати</vt:lpstr>
      <vt:lpstr>СТОИМОСТЬ!Область_печати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Януля</dc:creator>
  <cp:lastModifiedBy>Yulduz Shaikramova</cp:lastModifiedBy>
  <cp:lastPrinted>2020-11-17T06:25:57Z</cp:lastPrinted>
  <dcterms:created xsi:type="dcterms:W3CDTF">2019-10-07T06:46:30Z</dcterms:created>
  <dcterms:modified xsi:type="dcterms:W3CDTF">2021-08-16T09:40:37Z</dcterms:modified>
</cp:coreProperties>
</file>